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sakihagi\sip3material\03_公募・選考\31_サブ課題C\2025年度_BRIDGE\02_様式\C1採択済応募者\"/>
    </mc:Choice>
  </mc:AlternateContent>
  <xr:revisionPtr revIDLastSave="0" documentId="13_ncr:1_{D4FBAACE-0E53-4169-B5EE-4D07D76C6188}" xr6:coauthVersionLast="47" xr6:coauthVersionMax="47" xr10:uidLastSave="{00000000-0000-0000-0000-000000000000}"/>
  <bookViews>
    <workbookView xWindow="-120" yWindow="-120" windowWidth="38640" windowHeight="21120" tabRatio="773" firstSheet="8" activeTab="8" xr2:uid="{00000000-000D-0000-FFFF-FFFF00000000}"/>
  </bookViews>
  <sheets>
    <sheet name="希望予算案_プロジェクト全体" sheetId="1" state="hidden" r:id="rId1"/>
    <sheet name="社内メモ" sheetId="2" state="hidden" r:id="rId2"/>
    <sheet name="代表研究開発機関" sheetId="3" state="hidden" r:id="rId3"/>
    <sheet name="共同研究開発機関①" sheetId="4" state="hidden" r:id="rId4"/>
    <sheet name="共同研究開発機関②" sheetId="5" state="hidden" r:id="rId5"/>
    <sheet name="共同研究開発機関③" sheetId="6" state="hidden" r:id="rId6"/>
    <sheet name="代表機関 2023年度" sheetId="7" state="hidden" r:id="rId7"/>
    <sheet name="代表機関 2024年度" sheetId="8" state="hidden" r:id="rId8"/>
    <sheet name="プロジェクト全体（表紙）" sheetId="26" r:id="rId9"/>
    <sheet name="代表機関 2025年度" sheetId="9" r:id="rId10"/>
    <sheet name="共同機関① 2023年度" sheetId="10" state="hidden" r:id="rId11"/>
    <sheet name="共同機関① 2024年度" sheetId="11" state="hidden" r:id="rId12"/>
    <sheet name="共同機関① 2025年度" sheetId="24" r:id="rId13"/>
    <sheet name="共同機関② 2023年度" sheetId="13" state="hidden" r:id="rId14"/>
    <sheet name="共同機関② 2024年度" sheetId="14" state="hidden" r:id="rId15"/>
    <sheet name="共同機関② 2025年度" sheetId="25" r:id="rId16"/>
    <sheet name="共同機関③ 2025年度" sheetId="27" r:id="rId17"/>
    <sheet name="共同機関③ 2023年度" sheetId="16" state="hidden" r:id="rId18"/>
    <sheet name="共同機関③ 2024年度" sheetId="17" state="hidden" r:id="rId19"/>
    <sheet name="共同機関③ 2025年度 " sheetId="21" state="hidden" r:id="rId20"/>
  </sheets>
  <definedNames>
    <definedName name="_xlnm.Print_Area" localSheetId="8">'プロジェクト全体（表紙）'!$A$1:$E$29</definedName>
    <definedName name="_xlnm.Print_Area" localSheetId="12">'共同機関① 2025年度'!$A$1:$F$92</definedName>
    <definedName name="_xlnm.Print_Area" localSheetId="15">'共同機関② 2025年度'!$A$1:$F$92</definedName>
    <definedName name="_xlnm.Print_Area" localSheetId="16">'共同機関③ 2025年度'!$A$1:$F$92</definedName>
    <definedName name="_xlnm.Print_Area" localSheetId="9">'代表機関 2025年度'!$A$1:$F$92</definedName>
    <definedName name="_xlnm.Print_Titles" localSheetId="0">希望予算案_プロジェクト全体!$1:$1</definedName>
    <definedName name="_xlnm.Print_Titles" localSheetId="10">'共同機関① 2023年度'!$1:$1</definedName>
    <definedName name="_xlnm.Print_Titles" localSheetId="11">'共同機関① 2024年度'!$1:$1</definedName>
    <definedName name="_xlnm.Print_Titles" localSheetId="13">'共同機関② 2023年度'!$1:$1</definedName>
    <definedName name="_xlnm.Print_Titles" localSheetId="14">'共同機関② 2024年度'!$1:$1</definedName>
    <definedName name="_xlnm.Print_Titles" localSheetId="17">'共同機関③ 2023年度'!$1:$1</definedName>
    <definedName name="_xlnm.Print_Titles" localSheetId="18">'共同機関③ 2024年度'!$1:$1</definedName>
    <definedName name="_xlnm.Print_Titles" localSheetId="19">'共同機関③ 2025年度 '!$1:$1</definedName>
    <definedName name="_xlnm.Print_Titles" localSheetId="6">'代表機関 2023年度'!$1:$1</definedName>
    <definedName name="_xlnm.Print_Titles" localSheetId="7">'代表機関 2024年度'!$1:$1</definedName>
    <definedName name="Z_1B42840B_43AD_4723_9A7A_84F79A4903F8_.wvu.PrintArea" localSheetId="10">'共同機関① 2023年度'!$A$2:$E$61</definedName>
    <definedName name="Z_1B42840B_43AD_4723_9A7A_84F79A4903F8_.wvu.PrintArea" localSheetId="11">'共同機関① 2024年度'!$A$2:$E$61</definedName>
    <definedName name="Z_1B42840B_43AD_4723_9A7A_84F79A4903F8_.wvu.PrintArea" localSheetId="12">'共同機関① 2025年度'!$A$3:$E$54</definedName>
    <definedName name="Z_1B42840B_43AD_4723_9A7A_84F79A4903F8_.wvu.PrintArea" localSheetId="13">'共同機関② 2023年度'!$A$2:$E$61</definedName>
    <definedName name="Z_1B42840B_43AD_4723_9A7A_84F79A4903F8_.wvu.PrintArea" localSheetId="14">'共同機関② 2024年度'!$A$2:$E$61</definedName>
    <definedName name="Z_1B42840B_43AD_4723_9A7A_84F79A4903F8_.wvu.PrintArea" localSheetId="15">'共同機関② 2025年度'!$A$3:$E$54</definedName>
    <definedName name="Z_1B42840B_43AD_4723_9A7A_84F79A4903F8_.wvu.PrintArea" localSheetId="17">'共同機関③ 2023年度'!$A$2:$E$61</definedName>
    <definedName name="Z_1B42840B_43AD_4723_9A7A_84F79A4903F8_.wvu.PrintArea" localSheetId="18">'共同機関③ 2024年度'!$A$2:$E$61</definedName>
    <definedName name="Z_1B42840B_43AD_4723_9A7A_84F79A4903F8_.wvu.PrintArea" localSheetId="16">'共同機関③ 2025年度'!$A$3:$E$54</definedName>
    <definedName name="Z_1B42840B_43AD_4723_9A7A_84F79A4903F8_.wvu.PrintArea" localSheetId="19">'共同機関③ 2025年度 '!$A$2:$E$61</definedName>
    <definedName name="Z_1B42840B_43AD_4723_9A7A_84F79A4903F8_.wvu.PrintArea" localSheetId="6">'代表機関 2023年度'!$A$2:$E$62</definedName>
    <definedName name="Z_1B42840B_43AD_4723_9A7A_84F79A4903F8_.wvu.PrintArea" localSheetId="7">'代表機関 2024年度'!$A$2:$E$61</definedName>
    <definedName name="Z_1B42840B_43AD_4723_9A7A_84F79A4903F8_.wvu.PrintArea" localSheetId="9">'代表機関 2025年度'!$A$3:$E$54</definedName>
    <definedName name="Z_9D085479_0B63_44B4_9268_025006D95A5B_.wvu.Cols" localSheetId="2" hidden="1">代表研究開発機関!$H:$R</definedName>
    <definedName name="Z_9D085479_0B63_44B4_9268_025006D95A5B_.wvu.PrintTitles" localSheetId="0" hidden="1">希望予算案_プロジェクト全体!$1:$1</definedName>
    <definedName name="Z_9D085479_0B63_44B4_9268_025006D95A5B_.wvu.PrintTitles" localSheetId="10" hidden="1">'共同機関① 2023年度'!$1:$1</definedName>
    <definedName name="Z_9D085479_0B63_44B4_9268_025006D95A5B_.wvu.PrintTitles" localSheetId="11" hidden="1">'共同機関① 2024年度'!$1:$1</definedName>
    <definedName name="Z_9D085479_0B63_44B4_9268_025006D95A5B_.wvu.PrintTitles" localSheetId="12" hidden="1">'共同機関① 2025年度'!#REF!</definedName>
    <definedName name="Z_9D085479_0B63_44B4_9268_025006D95A5B_.wvu.PrintTitles" localSheetId="13" hidden="1">'共同機関② 2023年度'!$1:$1</definedName>
    <definedName name="Z_9D085479_0B63_44B4_9268_025006D95A5B_.wvu.PrintTitles" localSheetId="14" hidden="1">'共同機関② 2024年度'!$1:$1</definedName>
    <definedName name="Z_9D085479_0B63_44B4_9268_025006D95A5B_.wvu.PrintTitles" localSheetId="15" hidden="1">'共同機関② 2025年度'!#REF!</definedName>
    <definedName name="Z_9D085479_0B63_44B4_9268_025006D95A5B_.wvu.PrintTitles" localSheetId="17" hidden="1">'共同機関③ 2023年度'!$1:$1</definedName>
    <definedName name="Z_9D085479_0B63_44B4_9268_025006D95A5B_.wvu.PrintTitles" localSheetId="18" hidden="1">'共同機関③ 2024年度'!$1:$1</definedName>
    <definedName name="Z_9D085479_0B63_44B4_9268_025006D95A5B_.wvu.PrintTitles" localSheetId="16" hidden="1">'共同機関③ 2025年度'!#REF!</definedName>
    <definedName name="Z_9D085479_0B63_44B4_9268_025006D95A5B_.wvu.PrintTitles" localSheetId="19" hidden="1">'共同機関③ 2025年度 '!$1:$1</definedName>
    <definedName name="Z_9D085479_0B63_44B4_9268_025006D95A5B_.wvu.PrintTitles" localSheetId="6" hidden="1">'代表機関 2023年度'!$1:$1</definedName>
    <definedName name="Z_9D085479_0B63_44B4_9268_025006D95A5B_.wvu.PrintTitles" localSheetId="7" hidden="1">'代表機関 2024年度'!$1:$1</definedName>
    <definedName name="Z_9D085479_0B63_44B4_9268_025006D95A5B_.wvu.PrintTitles" localSheetId="9" hidden="1">'代表機関 2025年度'!#REF!</definedName>
    <definedName name="Z_9D085479_0B63_44B4_9268_025006D95A5B_.wvu.Rows" localSheetId="1" hidden="1">社内メモ!$38:$54,社内メモ!$67:$70</definedName>
    <definedName name="Z_F6CC9001_D4DB_49E7_BBD9_A25F027CF3C7_.wvu.Cols" localSheetId="2" hidden="1">代表研究開発機関!$H:$R</definedName>
    <definedName name="Z_F6CC9001_D4DB_49E7_BBD9_A25F027CF3C7_.wvu.PrintTitles" localSheetId="0" hidden="1">希望予算案_プロジェクト全体!$1:$1</definedName>
    <definedName name="Z_F6CC9001_D4DB_49E7_BBD9_A25F027CF3C7_.wvu.PrintTitles" localSheetId="10" hidden="1">'共同機関① 2023年度'!$1:$1</definedName>
    <definedName name="Z_F6CC9001_D4DB_49E7_BBD9_A25F027CF3C7_.wvu.PrintTitles" localSheetId="11" hidden="1">'共同機関① 2024年度'!$1:$1</definedName>
    <definedName name="Z_F6CC9001_D4DB_49E7_BBD9_A25F027CF3C7_.wvu.PrintTitles" localSheetId="12" hidden="1">'共同機関① 2025年度'!#REF!</definedName>
    <definedName name="Z_F6CC9001_D4DB_49E7_BBD9_A25F027CF3C7_.wvu.PrintTitles" localSheetId="13" hidden="1">'共同機関② 2023年度'!$1:$1</definedName>
    <definedName name="Z_F6CC9001_D4DB_49E7_BBD9_A25F027CF3C7_.wvu.PrintTitles" localSheetId="14" hidden="1">'共同機関② 2024年度'!$1:$1</definedName>
    <definedName name="Z_F6CC9001_D4DB_49E7_BBD9_A25F027CF3C7_.wvu.PrintTitles" localSheetId="15" hidden="1">'共同機関② 2025年度'!#REF!</definedName>
    <definedName name="Z_F6CC9001_D4DB_49E7_BBD9_A25F027CF3C7_.wvu.PrintTitles" localSheetId="17" hidden="1">'共同機関③ 2023年度'!$1:$1</definedName>
    <definedName name="Z_F6CC9001_D4DB_49E7_BBD9_A25F027CF3C7_.wvu.PrintTitles" localSheetId="18" hidden="1">'共同機関③ 2024年度'!$1:$1</definedName>
    <definedName name="Z_F6CC9001_D4DB_49E7_BBD9_A25F027CF3C7_.wvu.PrintTitles" localSheetId="16" hidden="1">'共同機関③ 2025年度'!#REF!</definedName>
    <definedName name="Z_F6CC9001_D4DB_49E7_BBD9_A25F027CF3C7_.wvu.PrintTitles" localSheetId="19" hidden="1">'共同機関③ 2025年度 '!$1:$1</definedName>
    <definedName name="Z_F6CC9001_D4DB_49E7_BBD9_A25F027CF3C7_.wvu.PrintTitles" localSheetId="6" hidden="1">'代表機関 2023年度'!$1:$1</definedName>
    <definedName name="Z_F6CC9001_D4DB_49E7_BBD9_A25F027CF3C7_.wvu.PrintTitles" localSheetId="7" hidden="1">'代表機関 2024年度'!$1:$1</definedName>
    <definedName name="Z_F6CC9001_D4DB_49E7_BBD9_A25F027CF3C7_.wvu.PrintTitles" localSheetId="9" hidden="1">'代表機関 2025年度'!#REF!</definedName>
    <definedName name="Z_F6CC9001_D4DB_49E7_BBD9_A25F027CF3C7_.wvu.Rows" localSheetId="1" hidden="1">社内メモ!$38:$54,社内メモ!$67:$70</definedName>
    <definedName name="Z_F7EFF070_09D0_400A_B1FC_67A654BAB73F_.wvu.PrintArea" localSheetId="0">希望予算案_プロジェクト全体!#REF!</definedName>
    <definedName name="Z_F7EFF070_09D0_400A_B1FC_67A654BAB73F_.wvu.PrintArea" localSheetId="3">共同研究開発機関①!#REF!</definedName>
    <definedName name="Z_F7EFF070_09D0_400A_B1FC_67A654BAB73F_.wvu.PrintArea" localSheetId="4">共同研究開発機関②!#REF!</definedName>
    <definedName name="Z_F7EFF070_09D0_400A_B1FC_67A654BAB73F_.wvu.PrintArea" localSheetId="5">共同研究開発機関③!#REF!</definedName>
    <definedName name="Z_F7EFF070_09D0_400A_B1FC_67A654BAB73F_.wvu.PrintArea" localSheetId="2">代表研究開発機関!#REF!</definedName>
  </definedNames>
  <calcPr calcId="191029"/>
  <customWorkbookViews>
    <customWorkbookView name="NIMS-User - 個人用ビュー" guid="{F6CC9001-D4DB-49E7-BBD9-A25F027CF3C7}" mergeInterval="0" personalView="1" maximized="1" xWindow="3078" yWindow="-1085" windowWidth="1936" windowHeight="1056" tabRatio="814" activeSheetId="8" showComments="commIndAndComment"/>
    <customWorkbookView name="ODD017 - 個人用ビュー" guid="{9D085479-0B63-44B4-9268-025006D95A5B}" mergeInterval="0" personalView="1" maximized="1" xWindow="1912" yWindow="50" windowWidth="1936" windowHeight="1048" tabRatio="814"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t4G/p/EWpCj54syPkXQQaZyK9NGUTjoxJZ4+0FhHj5s="/>
    </ext>
  </extLst>
</workbook>
</file>

<file path=xl/calcChain.xml><?xml version="1.0" encoding="utf-8"?>
<calcChain xmlns="http://schemas.openxmlformats.org/spreadsheetml/2006/main">
  <c r="C9" i="26" l="1"/>
  <c r="G9" i="26" s="1"/>
  <c r="G19" i="26"/>
  <c r="G18" i="26"/>
  <c r="G17" i="26"/>
  <c r="G16" i="26"/>
  <c r="G11" i="26"/>
  <c r="G10" i="26"/>
  <c r="G8" i="26"/>
  <c r="C19" i="26"/>
  <c r="C11" i="26"/>
  <c r="C8" i="26"/>
  <c r="B11" i="26"/>
  <c r="B27" i="26" s="1"/>
  <c r="B10" i="26"/>
  <c r="B26" i="26" s="1"/>
  <c r="B9" i="26"/>
  <c r="B25" i="26" s="1"/>
  <c r="B8" i="26"/>
  <c r="B16" i="26" s="1"/>
  <c r="B17" i="26" l="1"/>
  <c r="B19" i="26"/>
  <c r="C27" i="26"/>
  <c r="B18" i="26"/>
  <c r="B24" i="26"/>
  <c r="E8" i="26"/>
  <c r="D90" i="27" l="1"/>
  <c r="D80" i="27"/>
  <c r="D73" i="27"/>
  <c r="D66" i="27"/>
  <c r="D59" i="27"/>
  <c r="D91" i="27" s="1"/>
  <c r="D49" i="27"/>
  <c r="D44" i="27"/>
  <c r="D34" i="27"/>
  <c r="D27" i="27"/>
  <c r="D20" i="27"/>
  <c r="D13" i="27"/>
  <c r="D45" i="27" s="1"/>
  <c r="D90" i="25"/>
  <c r="D80" i="25"/>
  <c r="D73" i="25"/>
  <c r="D66" i="25"/>
  <c r="D59" i="25"/>
  <c r="D49" i="25"/>
  <c r="D44" i="25"/>
  <c r="D34" i="25"/>
  <c r="D27" i="25"/>
  <c r="D20" i="25"/>
  <c r="D13" i="25"/>
  <c r="D90" i="24"/>
  <c r="D80" i="24"/>
  <c r="D73" i="24"/>
  <c r="D66" i="24"/>
  <c r="D59" i="24"/>
  <c r="D49" i="24"/>
  <c r="D44" i="24"/>
  <c r="D34" i="24"/>
  <c r="D27" i="24"/>
  <c r="D20" i="24"/>
  <c r="D13" i="24"/>
  <c r="D49" i="9"/>
  <c r="D91" i="24" l="1"/>
  <c r="C17" i="26" s="1"/>
  <c r="E17" i="26" s="1"/>
  <c r="D91" i="25"/>
  <c r="C18" i="26" s="1"/>
  <c r="D45" i="25"/>
  <c r="C10" i="26" s="1"/>
  <c r="D45" i="24"/>
  <c r="C26" i="26" l="1"/>
  <c r="C25" i="26"/>
  <c r="C12" i="26"/>
  <c r="F105" i="21"/>
  <c r="D105" i="21"/>
  <c r="F92" i="21"/>
  <c r="D92" i="21"/>
  <c r="F84" i="21"/>
  <c r="D84" i="21"/>
  <c r="F77" i="21"/>
  <c r="D77" i="21"/>
  <c r="F70" i="21"/>
  <c r="F106" i="21" s="1"/>
  <c r="D70" i="21"/>
  <c r="F52" i="21"/>
  <c r="D52" i="21"/>
  <c r="F39" i="21"/>
  <c r="D39" i="21"/>
  <c r="F31" i="21"/>
  <c r="D31" i="21"/>
  <c r="F24" i="21"/>
  <c r="F53" i="21" s="1"/>
  <c r="D24" i="21"/>
  <c r="F17" i="21"/>
  <c r="D17" i="21"/>
  <c r="D106" i="21" l="1"/>
  <c r="D53" i="21"/>
  <c r="D77" i="11" l="1"/>
  <c r="E11" i="3" l="1"/>
  <c r="E12" i="3"/>
  <c r="D25" i="4" l="1"/>
  <c r="D24" i="5"/>
  <c r="D24" i="6"/>
  <c r="D92" i="10"/>
  <c r="D84" i="10"/>
  <c r="D77" i="10"/>
  <c r="D70" i="10"/>
  <c r="D92" i="13"/>
  <c r="D84" i="13"/>
  <c r="D77" i="13"/>
  <c r="D70" i="13"/>
  <c r="D92" i="16"/>
  <c r="D84" i="16"/>
  <c r="D77" i="16"/>
  <c r="D70" i="16"/>
  <c r="D92" i="17"/>
  <c r="D84" i="17"/>
  <c r="D77" i="17"/>
  <c r="D70" i="17"/>
  <c r="D80" i="14"/>
  <c r="D84" i="14" s="1"/>
  <c r="D92" i="14"/>
  <c r="D77" i="14"/>
  <c r="D70" i="14"/>
  <c r="D105" i="11"/>
  <c r="D92" i="11"/>
  <c r="D84" i="11"/>
  <c r="D70" i="11"/>
  <c r="D106" i="11" l="1"/>
  <c r="D21" i="3"/>
  <c r="D34" i="7" l="1"/>
  <c r="D26" i="7" l="1"/>
  <c r="D25" i="7"/>
  <c r="D39" i="17"/>
  <c r="D31" i="17"/>
  <c r="D24" i="17"/>
  <c r="H79" i="2" l="1"/>
  <c r="I79" i="2"/>
  <c r="G79" i="2"/>
  <c r="I88" i="2"/>
  <c r="H88" i="2"/>
  <c r="G88" i="2"/>
  <c r="D39" i="13"/>
  <c r="D31" i="13"/>
  <c r="D24" i="13"/>
  <c r="D7" i="5" s="1"/>
  <c r="D17" i="13"/>
  <c r="D24" i="14"/>
  <c r="H92" i="2" l="1"/>
  <c r="G92" i="2"/>
  <c r="I92" i="2"/>
  <c r="S75" i="2"/>
  <c r="R75" i="2"/>
  <c r="Q75" i="2"/>
  <c r="T59" i="2"/>
  <c r="S56" i="2"/>
  <c r="R56" i="2"/>
  <c r="Q56" i="2"/>
  <c r="S81" i="2"/>
  <c r="R81" i="2"/>
  <c r="Q81" i="2"/>
  <c r="D39" i="11"/>
  <c r="D31" i="11"/>
  <c r="D24" i="11"/>
  <c r="D17" i="11"/>
  <c r="D39" i="10"/>
  <c r="D31" i="10"/>
  <c r="D24" i="10"/>
  <c r="D17" i="10"/>
  <c r="T75" i="2" l="1"/>
  <c r="D25" i="8"/>
  <c r="D35" i="7"/>
  <c r="S64" i="2"/>
  <c r="R64" i="2"/>
  <c r="Q64" i="2"/>
  <c r="S63" i="2"/>
  <c r="R63" i="2"/>
  <c r="Q63" i="2"/>
  <c r="S65" i="2"/>
  <c r="R65" i="2"/>
  <c r="D27" i="8"/>
  <c r="D26" i="8"/>
  <c r="T82" i="2"/>
  <c r="T81" i="2"/>
  <c r="S70" i="2"/>
  <c r="R70" i="2"/>
  <c r="S69" i="2"/>
  <c r="S68" i="2"/>
  <c r="S67" i="2"/>
  <c r="R69" i="2"/>
  <c r="R68" i="2"/>
  <c r="R67" i="2"/>
  <c r="Q70" i="2"/>
  <c r="Q69" i="2"/>
  <c r="Q68" i="2"/>
  <c r="Q67" i="2"/>
  <c r="H64" i="2"/>
  <c r="G64" i="2"/>
  <c r="F64" i="2"/>
  <c r="D33" i="7"/>
  <c r="D32" i="7"/>
  <c r="Q62" i="2" l="1"/>
  <c r="S62" i="2"/>
  <c r="R66" i="2"/>
  <c r="R62" i="2"/>
  <c r="Q66" i="2"/>
  <c r="S66" i="2"/>
  <c r="R60" i="2" l="1"/>
  <c r="S60" i="2"/>
  <c r="Q60" i="2"/>
  <c r="S73" i="2"/>
  <c r="R73" i="2"/>
  <c r="Q73" i="2"/>
  <c r="T76" i="2"/>
  <c r="T74" i="2"/>
  <c r="T70" i="2"/>
  <c r="T69" i="2"/>
  <c r="T68" i="2"/>
  <c r="T67" i="2"/>
  <c r="T65" i="2"/>
  <c r="T61" i="2"/>
  <c r="T58" i="2"/>
  <c r="T57" i="2"/>
  <c r="G14" i="2"/>
  <c r="G59" i="2" s="1"/>
  <c r="H59" i="2" s="1"/>
  <c r="S72" i="2" s="1"/>
  <c r="F14" i="2"/>
  <c r="F15" i="2" s="1"/>
  <c r="F58" i="2"/>
  <c r="F24" i="2"/>
  <c r="I68" i="2"/>
  <c r="I67" i="2"/>
  <c r="I66" i="2"/>
  <c r="I65" i="2"/>
  <c r="I63" i="2"/>
  <c r="I69" i="2"/>
  <c r="H62" i="2"/>
  <c r="G62" i="2"/>
  <c r="F62" i="2"/>
  <c r="J51" i="2"/>
  <c r="J50" i="2"/>
  <c r="J49" i="2"/>
  <c r="J48" i="2"/>
  <c r="I47" i="2"/>
  <c r="H47" i="2"/>
  <c r="G47" i="2"/>
  <c r="J46" i="2"/>
  <c r="J45" i="2"/>
  <c r="I44" i="2"/>
  <c r="H44" i="2"/>
  <c r="G44" i="2"/>
  <c r="H42" i="2"/>
  <c r="I42" i="2" s="1"/>
  <c r="G42" i="2"/>
  <c r="G30" i="2"/>
  <c r="H43" i="2" s="1"/>
  <c r="I43" i="2" s="1"/>
  <c r="H30" i="2"/>
  <c r="F30" i="2"/>
  <c r="G43" i="2" s="1"/>
  <c r="G27" i="2"/>
  <c r="H27" i="2"/>
  <c r="I34" i="2"/>
  <c r="F11" i="2"/>
  <c r="F60" i="2" s="1"/>
  <c r="F25" i="2"/>
  <c r="I33" i="2"/>
  <c r="I32" i="2"/>
  <c r="I31" i="2"/>
  <c r="F27" i="2"/>
  <c r="I29" i="2"/>
  <c r="I28" i="2"/>
  <c r="G24" i="2"/>
  <c r="H24" i="2" s="1"/>
  <c r="G25" i="2"/>
  <c r="T56" i="2" l="1"/>
  <c r="S71" i="2"/>
  <c r="T73" i="2"/>
  <c r="T60" i="2"/>
  <c r="R72" i="2"/>
  <c r="R71" i="2" s="1"/>
  <c r="T63" i="2"/>
  <c r="T64" i="2"/>
  <c r="F61" i="2"/>
  <c r="J42" i="2"/>
  <c r="G15" i="2"/>
  <c r="F59" i="2"/>
  <c r="I64" i="2"/>
  <c r="I62" i="2"/>
  <c r="J44" i="2"/>
  <c r="I27" i="2"/>
  <c r="J43" i="2"/>
  <c r="J47" i="2"/>
  <c r="F26" i="2"/>
  <c r="F23" i="2" s="1"/>
  <c r="I30" i="2"/>
  <c r="G11" i="2"/>
  <c r="I24" i="2"/>
  <c r="H25" i="2"/>
  <c r="F57" i="2" l="1"/>
  <c r="F70" i="2" s="1"/>
  <c r="Q72" i="2"/>
  <c r="I59" i="2"/>
  <c r="F35" i="2"/>
  <c r="G41" i="2"/>
  <c r="G26" i="2"/>
  <c r="G60" i="2"/>
  <c r="F3" i="2"/>
  <c r="I25" i="2"/>
  <c r="T72" i="2" l="1"/>
  <c r="Q71" i="2"/>
  <c r="G40" i="2"/>
  <c r="G52" i="2" s="1"/>
  <c r="H26" i="2"/>
  <c r="H23" i="2" s="1"/>
  <c r="H35" i="2" s="1"/>
  <c r="G23" i="2"/>
  <c r="H41" i="2" s="1"/>
  <c r="H60" i="2"/>
  <c r="D39" i="7"/>
  <c r="D9" i="3" s="1"/>
  <c r="K16" i="3"/>
  <c r="K15" i="3"/>
  <c r="L19" i="3"/>
  <c r="F22" i="6"/>
  <c r="F20" i="6"/>
  <c r="F6" i="6"/>
  <c r="D105" i="17"/>
  <c r="E22" i="6" s="1"/>
  <c r="D52" i="17"/>
  <c r="E10" i="6" s="1"/>
  <c r="D17" i="17"/>
  <c r="D105" i="16"/>
  <c r="D22" i="6" s="1"/>
  <c r="D18" i="6"/>
  <c r="D52" i="16"/>
  <c r="D10" i="6" s="1"/>
  <c r="D39" i="16"/>
  <c r="D9" i="6" s="1"/>
  <c r="D11" i="1" s="1"/>
  <c r="D31" i="16"/>
  <c r="D8" i="6" s="1"/>
  <c r="D24" i="16"/>
  <c r="D7" i="6" s="1"/>
  <c r="D17" i="16"/>
  <c r="D6" i="6" s="1"/>
  <c r="F22" i="5"/>
  <c r="F21" i="5"/>
  <c r="F20" i="5"/>
  <c r="F9" i="5"/>
  <c r="F6" i="5"/>
  <c r="D105" i="14"/>
  <c r="E22" i="5" s="1"/>
  <c r="E20" i="5"/>
  <c r="E19" i="5"/>
  <c r="D52" i="14"/>
  <c r="D39" i="14"/>
  <c r="D31" i="14"/>
  <c r="D17" i="14"/>
  <c r="D105" i="13"/>
  <c r="D22" i="5" s="1"/>
  <c r="D20" i="5"/>
  <c r="D19" i="5"/>
  <c r="D18" i="5"/>
  <c r="D52" i="13"/>
  <c r="D53" i="13" s="1"/>
  <c r="F23" i="4"/>
  <c r="F21" i="4"/>
  <c r="F20" i="4"/>
  <c r="F19" i="4"/>
  <c r="D52" i="11"/>
  <c r="E11" i="4" s="1"/>
  <c r="D105" i="10"/>
  <c r="D19" i="4"/>
  <c r="D52" i="10"/>
  <c r="D53" i="10" s="1"/>
  <c r="D90" i="9"/>
  <c r="F22" i="3" s="1"/>
  <c r="D80" i="9"/>
  <c r="F21" i="3" s="1"/>
  <c r="D73" i="9"/>
  <c r="F20" i="3" s="1"/>
  <c r="D66" i="9"/>
  <c r="F19" i="3" s="1"/>
  <c r="D59" i="9"/>
  <c r="F18" i="3" s="1"/>
  <c r="D44" i="9"/>
  <c r="F10" i="3" s="1"/>
  <c r="D34" i="9"/>
  <c r="F9" i="3" s="1"/>
  <c r="D27" i="9"/>
  <c r="F8" i="3" s="1"/>
  <c r="D20" i="9"/>
  <c r="F7" i="3" s="1"/>
  <c r="D13" i="9"/>
  <c r="F6" i="3" s="1"/>
  <c r="D105" i="8"/>
  <c r="E22" i="3" s="1"/>
  <c r="D92" i="8"/>
  <c r="E21" i="3" s="1"/>
  <c r="D84" i="8"/>
  <c r="E20" i="3" s="1"/>
  <c r="D77" i="8"/>
  <c r="D70" i="8"/>
  <c r="E18" i="3" s="1"/>
  <c r="D52" i="8"/>
  <c r="E10" i="3" s="1"/>
  <c r="D39" i="8"/>
  <c r="E9" i="3" s="1"/>
  <c r="D31" i="8"/>
  <c r="E8" i="3" s="1"/>
  <c r="D24" i="8"/>
  <c r="D17" i="8"/>
  <c r="E6" i="3" s="1"/>
  <c r="E8" i="1" s="1"/>
  <c r="D106" i="7"/>
  <c r="D22" i="3" s="1"/>
  <c r="D93" i="7"/>
  <c r="D85" i="7"/>
  <c r="D20" i="3" s="1"/>
  <c r="D78" i="7"/>
  <c r="D19" i="3" s="1"/>
  <c r="D21" i="1" s="1"/>
  <c r="D71" i="7"/>
  <c r="D18" i="3" s="1"/>
  <c r="D52" i="7"/>
  <c r="D10" i="3" s="1"/>
  <c r="D31" i="7"/>
  <c r="D8" i="3" s="1"/>
  <c r="D24" i="7"/>
  <c r="D7" i="3" s="1"/>
  <c r="D17" i="7"/>
  <c r="D6" i="3" s="1"/>
  <c r="F21" i="6"/>
  <c r="E21" i="6"/>
  <c r="D21" i="6"/>
  <c r="E20" i="6"/>
  <c r="D20" i="6"/>
  <c r="F19" i="6"/>
  <c r="E19" i="6"/>
  <c r="D19" i="6"/>
  <c r="F18" i="6"/>
  <c r="E18" i="6"/>
  <c r="F9" i="6"/>
  <c r="E9" i="6"/>
  <c r="F8" i="6"/>
  <c r="E8" i="6"/>
  <c r="F7" i="6"/>
  <c r="E7" i="6"/>
  <c r="E6" i="6"/>
  <c r="G24" i="5"/>
  <c r="D21" i="5"/>
  <c r="F19" i="5"/>
  <c r="F18" i="5"/>
  <c r="E18" i="5"/>
  <c r="F10" i="5"/>
  <c r="E10" i="5"/>
  <c r="D10" i="5"/>
  <c r="E9" i="5"/>
  <c r="D9" i="5"/>
  <c r="F8" i="5"/>
  <c r="E8" i="5"/>
  <c r="D8" i="5"/>
  <c r="D11" i="5" s="1"/>
  <c r="D12" i="5" s="1"/>
  <c r="D36" i="5" s="1"/>
  <c r="F7" i="5"/>
  <c r="E7" i="5"/>
  <c r="E6" i="5"/>
  <c r="E30" i="5" s="1"/>
  <c r="E23" i="4"/>
  <c r="D23" i="4"/>
  <c r="E22" i="4"/>
  <c r="D22" i="4"/>
  <c r="E21" i="4"/>
  <c r="D21" i="4"/>
  <c r="E20" i="4"/>
  <c r="D20" i="4"/>
  <c r="E19" i="4"/>
  <c r="F10" i="4"/>
  <c r="E10" i="4"/>
  <c r="D10" i="4"/>
  <c r="F9" i="4"/>
  <c r="E9" i="4"/>
  <c r="D9" i="4"/>
  <c r="F8" i="4"/>
  <c r="E8" i="4"/>
  <c r="D8" i="4"/>
  <c r="F7" i="4"/>
  <c r="E7" i="4"/>
  <c r="D7" i="4"/>
  <c r="E19" i="3"/>
  <c r="F31" i="6" l="1"/>
  <c r="F11" i="3"/>
  <c r="F12" i="3" s="1"/>
  <c r="F9" i="1"/>
  <c r="F8" i="1"/>
  <c r="D9" i="1"/>
  <c r="D33" i="1" s="1"/>
  <c r="D10" i="1"/>
  <c r="D53" i="17"/>
  <c r="E23" i="6"/>
  <c r="F10" i="1"/>
  <c r="F34" i="5"/>
  <c r="F11" i="1"/>
  <c r="E11" i="1"/>
  <c r="E12" i="1"/>
  <c r="D53" i="11"/>
  <c r="E33" i="4"/>
  <c r="E10" i="1"/>
  <c r="E32" i="4"/>
  <c r="E9" i="1"/>
  <c r="G21" i="3"/>
  <c r="D8" i="1"/>
  <c r="F23" i="6"/>
  <c r="E30" i="6"/>
  <c r="G21" i="6"/>
  <c r="G22" i="6"/>
  <c r="F23" i="5"/>
  <c r="F25" i="5" s="1"/>
  <c r="F33" i="5"/>
  <c r="F31" i="5"/>
  <c r="D53" i="14"/>
  <c r="F31" i="4"/>
  <c r="F11" i="4"/>
  <c r="G19" i="4"/>
  <c r="E24" i="4"/>
  <c r="E26" i="4" s="1"/>
  <c r="G23" i="4"/>
  <c r="E32" i="3"/>
  <c r="E34" i="5"/>
  <c r="G19" i="6"/>
  <c r="D106" i="14"/>
  <c r="G20" i="4"/>
  <c r="G8" i="4"/>
  <c r="G20" i="6"/>
  <c r="E24" i="1"/>
  <c r="F20" i="1"/>
  <c r="D33" i="4"/>
  <c r="E31" i="5"/>
  <c r="D20" i="1"/>
  <c r="K17" i="3"/>
  <c r="E20" i="1"/>
  <c r="E31" i="6"/>
  <c r="F33" i="4"/>
  <c r="F33" i="3"/>
  <c r="E34" i="6"/>
  <c r="G21" i="4"/>
  <c r="E32" i="5"/>
  <c r="E32" i="6"/>
  <c r="E22" i="1"/>
  <c r="E34" i="4"/>
  <c r="F22" i="4"/>
  <c r="F24" i="4" s="1"/>
  <c r="F25" i="4" s="1"/>
  <c r="F32" i="5"/>
  <c r="E21" i="5"/>
  <c r="E33" i="5" s="1"/>
  <c r="F32" i="6"/>
  <c r="D24" i="1"/>
  <c r="D106" i="17"/>
  <c r="F31" i="3"/>
  <c r="F32" i="4"/>
  <c r="D33" i="5"/>
  <c r="E33" i="6"/>
  <c r="F21" i="1"/>
  <c r="D23" i="1"/>
  <c r="D35" i="1" s="1"/>
  <c r="F33" i="6"/>
  <c r="E21" i="1"/>
  <c r="E35" i="4"/>
  <c r="F10" i="6"/>
  <c r="F34" i="6" s="1"/>
  <c r="D31" i="6"/>
  <c r="F22" i="1"/>
  <c r="D11" i="4"/>
  <c r="G9" i="5"/>
  <c r="G20" i="3"/>
  <c r="D22" i="1"/>
  <c r="D34" i="1" s="1"/>
  <c r="F32" i="3"/>
  <c r="D34" i="5"/>
  <c r="D30" i="5"/>
  <c r="D91" i="9"/>
  <c r="C16" i="26" s="1"/>
  <c r="D106" i="8"/>
  <c r="D107" i="7"/>
  <c r="D34" i="3"/>
  <c r="D33" i="6"/>
  <c r="D23" i="6"/>
  <c r="D25" i="6" s="1"/>
  <c r="D106" i="16"/>
  <c r="G8" i="6"/>
  <c r="D11" i="6"/>
  <c r="D53" i="16"/>
  <c r="G7" i="5"/>
  <c r="F11" i="5"/>
  <c r="D31" i="5"/>
  <c r="D32" i="5"/>
  <c r="D23" i="5"/>
  <c r="D25" i="5" s="1"/>
  <c r="D106" i="13"/>
  <c r="G10" i="4"/>
  <c r="E12" i="4"/>
  <c r="D106" i="10"/>
  <c r="E34" i="3"/>
  <c r="D53" i="8"/>
  <c r="D45" i="9"/>
  <c r="E7" i="3"/>
  <c r="G10" i="3"/>
  <c r="G6" i="3"/>
  <c r="T71" i="2"/>
  <c r="I41" i="2"/>
  <c r="I40" i="2" s="1"/>
  <c r="H40" i="2"/>
  <c r="H52" i="2" s="1"/>
  <c r="I60" i="2"/>
  <c r="I26" i="2"/>
  <c r="I23" i="2"/>
  <c r="G35" i="2"/>
  <c r="D53" i="7"/>
  <c r="G9" i="3"/>
  <c r="D23" i="3"/>
  <c r="Q77" i="2" s="1"/>
  <c r="G22" i="3"/>
  <c r="E30" i="3"/>
  <c r="G8" i="3"/>
  <c r="D32" i="3"/>
  <c r="D11" i="3"/>
  <c r="E33" i="3"/>
  <c r="F34" i="3"/>
  <c r="E23" i="3"/>
  <c r="G19" i="3"/>
  <c r="G18" i="3"/>
  <c r="F12" i="4"/>
  <c r="D32" i="4"/>
  <c r="D34" i="4"/>
  <c r="D13" i="5"/>
  <c r="G19" i="5"/>
  <c r="F30" i="5"/>
  <c r="D30" i="6"/>
  <c r="D32" i="6"/>
  <c r="D34" i="6"/>
  <c r="E11" i="5"/>
  <c r="G6" i="6"/>
  <c r="D30" i="3"/>
  <c r="F30" i="6"/>
  <c r="F23" i="3"/>
  <c r="D24" i="4"/>
  <c r="E11" i="6"/>
  <c r="F30" i="3"/>
  <c r="D31" i="4"/>
  <c r="G18" i="5"/>
  <c r="G20" i="5"/>
  <c r="G22" i="5"/>
  <c r="G7" i="4"/>
  <c r="G9" i="4"/>
  <c r="E31" i="4"/>
  <c r="G7" i="6"/>
  <c r="G9" i="6"/>
  <c r="D31" i="3"/>
  <c r="D33" i="3"/>
  <c r="G18" i="6"/>
  <c r="G6" i="5"/>
  <c r="G8" i="5"/>
  <c r="G10" i="5"/>
  <c r="C20" i="26" l="1"/>
  <c r="C24" i="26"/>
  <c r="F24" i="1"/>
  <c r="F12" i="1"/>
  <c r="F35" i="4"/>
  <c r="G35" i="4" s="1"/>
  <c r="G22" i="4"/>
  <c r="G24" i="4" s="1"/>
  <c r="F24" i="6"/>
  <c r="F25" i="6" s="1"/>
  <c r="E24" i="6"/>
  <c r="G25" i="4"/>
  <c r="S77" i="2"/>
  <c r="S78" i="2" s="1"/>
  <c r="F24" i="3"/>
  <c r="R77" i="2"/>
  <c r="E24" i="3"/>
  <c r="D32" i="1"/>
  <c r="G31" i="6"/>
  <c r="D12" i="6"/>
  <c r="D36" i="6" s="1"/>
  <c r="E12" i="6"/>
  <c r="E13" i="6" s="1"/>
  <c r="E35" i="6"/>
  <c r="G32" i="6"/>
  <c r="F12" i="5"/>
  <c r="F36" i="5" s="1"/>
  <c r="G31" i="5"/>
  <c r="E12" i="5"/>
  <c r="F13" i="4"/>
  <c r="E34" i="1"/>
  <c r="E13" i="4"/>
  <c r="D35" i="4"/>
  <c r="D12" i="1"/>
  <c r="D13" i="1" s="1"/>
  <c r="G10" i="6"/>
  <c r="G11" i="6" s="1"/>
  <c r="G23" i="6"/>
  <c r="G34" i="6"/>
  <c r="F35" i="5"/>
  <c r="G32" i="5"/>
  <c r="G33" i="5"/>
  <c r="E35" i="5"/>
  <c r="E23" i="1"/>
  <c r="E25" i="1" s="1"/>
  <c r="E23" i="5"/>
  <c r="E25" i="5" s="1"/>
  <c r="G34" i="5"/>
  <c r="G21" i="5"/>
  <c r="G33" i="4"/>
  <c r="F23" i="1"/>
  <c r="F34" i="4"/>
  <c r="F36" i="4" s="1"/>
  <c r="G32" i="4"/>
  <c r="G11" i="4"/>
  <c r="G12" i="4" s="1"/>
  <c r="D12" i="4"/>
  <c r="G21" i="1"/>
  <c r="G7" i="3"/>
  <c r="G11" i="3" s="1"/>
  <c r="G33" i="3"/>
  <c r="G22" i="1"/>
  <c r="F32" i="1"/>
  <c r="G8" i="1"/>
  <c r="E33" i="1"/>
  <c r="G33" i="6"/>
  <c r="F35" i="6"/>
  <c r="E36" i="4"/>
  <c r="F11" i="6"/>
  <c r="G11" i="1"/>
  <c r="G32" i="3"/>
  <c r="G23" i="3"/>
  <c r="G34" i="3"/>
  <c r="E26" i="1"/>
  <c r="D24" i="3"/>
  <c r="Q78" i="2"/>
  <c r="G10" i="1"/>
  <c r="G11" i="5"/>
  <c r="D35" i="5"/>
  <c r="D37" i="5" s="1"/>
  <c r="G20" i="1"/>
  <c r="D26" i="4"/>
  <c r="F34" i="1"/>
  <c r="D12" i="3"/>
  <c r="F35" i="3"/>
  <c r="E13" i="1"/>
  <c r="E31" i="3"/>
  <c r="E35" i="3" s="1"/>
  <c r="E32" i="1"/>
  <c r="J40" i="2"/>
  <c r="J52" i="2" s="1"/>
  <c r="J53" i="2" s="1"/>
  <c r="I52" i="2"/>
  <c r="J41" i="2"/>
  <c r="I35" i="2"/>
  <c r="I36" i="2" s="1"/>
  <c r="G23" i="5"/>
  <c r="G25" i="5" s="1"/>
  <c r="G31" i="4"/>
  <c r="D36" i="4"/>
  <c r="D35" i="6"/>
  <c r="D37" i="6" s="1"/>
  <c r="G30" i="6"/>
  <c r="G30" i="5"/>
  <c r="D35" i="3"/>
  <c r="G30" i="3"/>
  <c r="C28" i="26" l="1"/>
  <c r="E16" i="26"/>
  <c r="D24" i="26"/>
  <c r="G24" i="6"/>
  <c r="G25" i="6" s="1"/>
  <c r="E25" i="6"/>
  <c r="F37" i="4"/>
  <c r="F38" i="4" s="1"/>
  <c r="S83" i="2" s="1"/>
  <c r="S80" i="2" s="1"/>
  <c r="G26" i="4"/>
  <c r="F26" i="4"/>
  <c r="T77" i="2"/>
  <c r="E14" i="1"/>
  <c r="D13" i="4"/>
  <c r="D37" i="4" s="1"/>
  <c r="D14" i="1"/>
  <c r="D38" i="4"/>
  <c r="Q83" i="2" s="1"/>
  <c r="D15" i="1"/>
  <c r="D36" i="1"/>
  <c r="D13" i="6"/>
  <c r="F12" i="6"/>
  <c r="F36" i="6" s="1"/>
  <c r="F37" i="6" s="1"/>
  <c r="E36" i="6"/>
  <c r="G35" i="6"/>
  <c r="F37" i="5"/>
  <c r="F13" i="5"/>
  <c r="E36" i="5"/>
  <c r="G36" i="5" s="1"/>
  <c r="G12" i="5"/>
  <c r="G13" i="5" s="1"/>
  <c r="E13" i="5"/>
  <c r="G35" i="5"/>
  <c r="F14" i="4"/>
  <c r="G13" i="4"/>
  <c r="G14" i="4" s="1"/>
  <c r="E37" i="4"/>
  <c r="E14" i="4"/>
  <c r="G12" i="1"/>
  <c r="G34" i="4"/>
  <c r="G36" i="4" s="1"/>
  <c r="Q80" i="2"/>
  <c r="F25" i="3"/>
  <c r="F26" i="1"/>
  <c r="D26" i="1"/>
  <c r="F36" i="1"/>
  <c r="F36" i="3"/>
  <c r="F37" i="3" s="1"/>
  <c r="G32" i="1"/>
  <c r="F25" i="1"/>
  <c r="F35" i="1"/>
  <c r="E25" i="3"/>
  <c r="G24" i="3"/>
  <c r="E27" i="1"/>
  <c r="D25" i="3"/>
  <c r="Q79" i="2"/>
  <c r="G34" i="1"/>
  <c r="D25" i="1"/>
  <c r="F13" i="3"/>
  <c r="E36" i="3"/>
  <c r="E37" i="3" s="1"/>
  <c r="E13" i="3"/>
  <c r="D36" i="3"/>
  <c r="G12" i="3"/>
  <c r="G13" i="3" s="1"/>
  <c r="D13" i="3"/>
  <c r="G9" i="1"/>
  <c r="F13" i="1"/>
  <c r="F33" i="1"/>
  <c r="G31" i="3"/>
  <c r="G35" i="3" s="1"/>
  <c r="E35" i="1"/>
  <c r="G23" i="1"/>
  <c r="E24" i="26" l="1"/>
  <c r="G12" i="6"/>
  <c r="G13" i="6" s="1"/>
  <c r="G37" i="4"/>
  <c r="G38" i="4" s="1"/>
  <c r="G36" i="6"/>
  <c r="G37" i="6" s="1"/>
  <c r="D14" i="4"/>
  <c r="F13" i="6"/>
  <c r="F14" i="1"/>
  <c r="F38" i="1" s="1"/>
  <c r="E37" i="6"/>
  <c r="G37" i="5"/>
  <c r="E37" i="5"/>
  <c r="E38" i="4"/>
  <c r="R83" i="2" s="1"/>
  <c r="Q84" i="2"/>
  <c r="G13" i="1"/>
  <c r="D37" i="1"/>
  <c r="F27" i="1"/>
  <c r="D27" i="1"/>
  <c r="D38" i="1"/>
  <c r="G26" i="1"/>
  <c r="G24" i="1"/>
  <c r="G25" i="1" s="1"/>
  <c r="E36" i="1"/>
  <c r="G36" i="1" s="1"/>
  <c r="G36" i="3"/>
  <c r="G37" i="3" s="1"/>
  <c r="E38" i="1"/>
  <c r="E15" i="1"/>
  <c r="D37" i="3"/>
  <c r="F37" i="1"/>
  <c r="G33" i="1"/>
  <c r="G35" i="1"/>
  <c r="F15" i="1" l="1"/>
  <c r="G14" i="1"/>
  <c r="G15" i="1" s="1"/>
  <c r="R80" i="2"/>
  <c r="T83" i="2"/>
  <c r="T80" i="2" s="1"/>
  <c r="F39" i="1"/>
  <c r="D39" i="1"/>
  <c r="G38" i="1"/>
  <c r="G27" i="1"/>
  <c r="E37" i="1"/>
  <c r="E39" i="1" s="1"/>
  <c r="G37" i="1"/>
  <c r="G58" i="2"/>
  <c r="G61" i="2"/>
  <c r="G39" i="1" l="1"/>
  <c r="H61" i="2"/>
  <c r="R78" i="2"/>
  <c r="G3" i="2"/>
  <c r="H58" i="2"/>
  <c r="G57" i="2"/>
  <c r="R79" i="2" l="1"/>
  <c r="R84" i="2" s="1"/>
  <c r="H57" i="2"/>
  <c r="H70" i="2" s="1"/>
  <c r="I61" i="2"/>
  <c r="T62" i="2"/>
  <c r="I58" i="2"/>
  <c r="G70" i="2"/>
  <c r="I57" i="2" l="1"/>
  <c r="I70" i="2" s="1"/>
  <c r="I71" i="2" s="1"/>
  <c r="T66" i="2"/>
  <c r="T78" i="2" s="1"/>
  <c r="T79" i="2" s="1"/>
  <c r="S79" i="2" l="1"/>
  <c r="S84" i="2" s="1"/>
  <c r="T84" i="2"/>
  <c r="E18" i="26"/>
  <c r="D25" i="26"/>
  <c r="D26" i="26"/>
  <c r="E26" i="26" s="1"/>
  <c r="E10" i="26"/>
  <c r="D27" i="26"/>
  <c r="E27" i="26" s="1"/>
  <c r="E25" i="26" l="1"/>
  <c r="E28" i="26" s="1"/>
  <c r="D28" i="26"/>
  <c r="D20" i="26"/>
  <c r="E19" i="26"/>
  <c r="E20" i="26"/>
  <c r="D12" i="26"/>
  <c r="E9" i="26"/>
  <c r="E11" i="26"/>
  <c r="E12"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D32" authorId="0" shapeId="0" xr:uid="{B359F0DD-69FC-453C-A2C9-A94C8E997DAB}">
      <text>
        <r>
          <rPr>
            <sz val="9"/>
            <color indexed="81"/>
            <rFont val="MS P ゴシック"/>
            <family val="3"/>
            <charset val="128"/>
          </rPr>
          <t xml:space="preserve">【変更前】　
8,352,000円
(696,000円×12ヶ月×1名)
</t>
        </r>
      </text>
    </comment>
    <comment ref="D33" authorId="0" shapeId="0" xr:uid="{544400B0-3C5A-423D-838F-19FFE86A42BF}">
      <text>
        <r>
          <rPr>
            <sz val="9"/>
            <color indexed="81"/>
            <rFont val="MS P ゴシック"/>
            <family val="3"/>
            <charset val="128"/>
          </rPr>
          <t xml:space="preserve">【変更前】
25,020,000円
(695,000円×12ヶ月×3名)
</t>
        </r>
      </text>
    </comment>
    <comment ref="D34" authorId="0" shapeId="0" xr:uid="{A5D18996-A2E5-44C3-8997-C80316B5AFD9}">
      <text>
        <r>
          <rPr>
            <sz val="9"/>
            <color indexed="81"/>
            <rFont val="MS P ゴシック"/>
            <family val="3"/>
            <charset val="128"/>
          </rPr>
          <t xml:space="preserve">人数・金額追加
</t>
        </r>
      </text>
    </comment>
    <comment ref="D35" authorId="0" shapeId="0" xr:uid="{8D6B4AF3-CF5C-494B-A94B-88EA131C7191}">
      <text>
        <r>
          <rPr>
            <sz val="9"/>
            <color indexed="81"/>
            <rFont val="MS P ゴシック"/>
            <family val="3"/>
            <charset val="128"/>
          </rPr>
          <t xml:space="preserve">【変更前】
23,820,000円
（397,000円×12ヶ月×5名）
</t>
        </r>
        <r>
          <rPr>
            <sz val="9"/>
            <color indexed="81"/>
            <rFont val="MS P ゴシック"/>
            <family val="3"/>
            <charset val="128"/>
          </rPr>
          <t xml:space="preserve">
</t>
        </r>
      </text>
    </comment>
    <comment ref="D37" authorId="0" shapeId="0" xr:uid="{8E744A02-DBA2-4B67-B8EB-66AD5AB82A23}">
      <text>
        <r>
          <rPr>
            <sz val="9"/>
            <color indexed="81"/>
            <rFont val="MS P ゴシック"/>
            <family val="3"/>
            <charset val="128"/>
          </rPr>
          <t xml:space="preserve">【変更前】
8,028,000円
（669,000円×12ヶ月×1名）
</t>
        </r>
        <r>
          <rPr>
            <sz val="9"/>
            <color indexed="81"/>
            <rFont val="MS P ゴシック"/>
            <family val="3"/>
            <charset val="128"/>
          </rPr>
          <t xml:space="preserve">
</t>
        </r>
      </text>
    </comment>
    <comment ref="D39" authorId="0" shapeId="0" xr:uid="{9A730415-A1FD-474A-BEEA-232D5D46828B}">
      <text>
        <r>
          <rPr>
            <sz val="9"/>
            <color indexed="81"/>
            <rFont val="MS P ゴシック"/>
            <family val="3"/>
            <charset val="128"/>
          </rPr>
          <t xml:space="preserve">変更前
65,220
</t>
        </r>
        <r>
          <rPr>
            <sz val="9"/>
            <color indexed="81"/>
            <rFont val="MS P ゴシック"/>
            <family val="3"/>
            <charset val="128"/>
          </rPr>
          <t xml:space="preserve">
</t>
        </r>
      </text>
    </comment>
    <comment ref="D40" authorId="0" shapeId="0" xr:uid="{B27DA099-73C5-4A13-9B0D-A6C9F75ABE2C}">
      <text>
        <r>
          <rPr>
            <sz val="9"/>
            <color indexed="81"/>
            <rFont val="MS P ゴシック"/>
            <family val="3"/>
            <charset val="128"/>
          </rPr>
          <t xml:space="preserve">【変更前】
12,000,000円
</t>
        </r>
        <r>
          <rPr>
            <sz val="9"/>
            <color indexed="81"/>
            <rFont val="MS P ゴシック"/>
            <family val="3"/>
            <charset val="128"/>
          </rPr>
          <t xml:space="preserve">
</t>
        </r>
      </text>
    </comment>
    <comment ref="D42" authorId="0" shapeId="0" xr:uid="{EE544B29-87E2-4591-99DD-60BB2B262ED8}">
      <text>
        <r>
          <rPr>
            <sz val="9"/>
            <color indexed="81"/>
            <rFont val="MS P ゴシック"/>
            <family val="3"/>
            <charset val="128"/>
          </rPr>
          <t xml:space="preserve">【変更前】
5,000,000円
(外注費)ダイシングレーザー
</t>
        </r>
        <r>
          <rPr>
            <sz val="9"/>
            <color indexed="81"/>
            <rFont val="MS P ゴシック"/>
            <family val="3"/>
            <charset val="128"/>
          </rPr>
          <t xml:space="preserve">
</t>
        </r>
      </text>
    </comment>
    <comment ref="D43" authorId="0" shapeId="0" xr:uid="{7AAAD283-EB7C-4D19-B281-AB3BECD154F2}">
      <text>
        <r>
          <rPr>
            <sz val="9"/>
            <color indexed="81"/>
            <rFont val="MS P ゴシック"/>
            <family val="3"/>
            <charset val="128"/>
          </rPr>
          <t xml:space="preserve">【変更前】
　0円
</t>
        </r>
        <r>
          <rPr>
            <sz val="9"/>
            <color indexed="81"/>
            <rFont val="MS P ゴシック"/>
            <family val="3"/>
            <charset val="128"/>
          </rPr>
          <t xml:space="preserve">
</t>
        </r>
      </text>
    </comment>
    <comment ref="D52" authorId="0" shapeId="0" xr:uid="{8459652F-CB46-4CE4-BFCB-463175000D4C}">
      <text>
        <r>
          <rPr>
            <sz val="9"/>
            <color indexed="81"/>
            <rFont val="MS P ゴシック"/>
            <family val="3"/>
            <charset val="128"/>
          </rPr>
          <t xml:space="preserve">変更前
19,400
</t>
        </r>
        <r>
          <rPr>
            <sz val="9"/>
            <color indexed="81"/>
            <rFont val="MS P ゴシック"/>
            <family val="3"/>
            <charset val="128"/>
          </rPr>
          <t xml:space="preserve">
</t>
        </r>
      </text>
    </comment>
    <comment ref="D53" authorId="0" shapeId="0" xr:uid="{3D7C2096-3733-48A8-86D6-67FDCEB62287}">
      <text>
        <r>
          <rPr>
            <sz val="9"/>
            <color indexed="81"/>
            <rFont val="MS P ゴシック"/>
            <family val="3"/>
            <charset val="128"/>
          </rPr>
          <t xml:space="preserve">変更前
114,600
</t>
        </r>
        <r>
          <rPr>
            <sz val="9"/>
            <color indexed="81"/>
            <rFont val="MS P ゴシック"/>
            <family val="3"/>
            <charset val="128"/>
          </rPr>
          <t xml:space="preserve">
</t>
        </r>
      </text>
    </comment>
    <comment ref="D85" authorId="0" shapeId="0" xr:uid="{4BFC2312-CF82-4087-98AA-E277C9782CF3}">
      <text>
        <r>
          <rPr>
            <sz val="9"/>
            <color indexed="81"/>
            <rFont val="MS P ゴシック"/>
            <family val="3"/>
            <charset val="128"/>
          </rPr>
          <t xml:space="preserve">【変更前】
2,100,000円開発コミュニケーション（アジャイル開発を想定、毎日2時間、同時に2人、開発期間6ヶ月、一人当たり70万/人月）
1,800,000円アプリ改良（2人月*90万円）（随時実施）
1,800,000円データ前処理（0.3人月*60万円*装置数10）
3,600,000円実験者の動作データ取得（4人月*90万円）
2,800,000円AIモデル改良（4人月*70万円）（定期的に実施、トータルを計上）
</t>
        </r>
      </text>
    </comment>
    <comment ref="D92" authorId="0" shapeId="0" xr:uid="{4CA96001-C07F-48E0-88EE-9FD3AA734224}">
      <text>
        <r>
          <rPr>
            <sz val="9"/>
            <color indexed="81"/>
            <rFont val="MS P ゴシック"/>
            <family val="3"/>
            <charset val="128"/>
          </rPr>
          <t xml:space="preserve">変更前
12,100
</t>
        </r>
      </text>
    </comment>
    <comment ref="D93" authorId="0" shapeId="0" xr:uid="{0FA50A31-107B-4681-84FD-3D50A1A8FE90}">
      <text>
        <r>
          <rPr>
            <sz val="9"/>
            <color indexed="81"/>
            <rFont val="MS P ゴシック"/>
            <family val="3"/>
            <charset val="128"/>
          </rPr>
          <t xml:space="preserve">変更前
30,000
</t>
        </r>
      </text>
    </comment>
    <comment ref="D94" authorId="0" shapeId="0" xr:uid="{D48AD3CD-91CB-44C3-A676-62A9D844574D}">
      <text>
        <r>
          <rPr>
            <sz val="9"/>
            <color indexed="81"/>
            <rFont val="MS P ゴシック"/>
            <family val="3"/>
            <charset val="128"/>
          </rPr>
          <t xml:space="preserve">【変更前】
　0円
</t>
        </r>
      </text>
    </comment>
    <comment ref="D105" authorId="0" shapeId="0" xr:uid="{AA2F9D2F-F3F8-4E34-8F3E-9F75132AD4A5}">
      <text>
        <r>
          <rPr>
            <sz val="9"/>
            <color indexed="81"/>
            <rFont val="MS P ゴシック"/>
            <family val="3"/>
            <charset val="128"/>
          </rPr>
          <t xml:space="preserve">変更前
30,000
</t>
        </r>
      </text>
    </comment>
    <comment ref="D106" authorId="0" shapeId="0" xr:uid="{F8AEA949-1EA5-44B9-A59F-907B5BAB1299}">
      <text>
        <r>
          <rPr>
            <sz val="9"/>
            <color indexed="81"/>
            <rFont val="MS P ゴシック"/>
            <family val="3"/>
            <charset val="128"/>
          </rPr>
          <t xml:space="preserve">変更前
43,540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D71" authorId="0" shapeId="0" xr:uid="{1EB08E92-3DEF-4CD2-A7A1-C3C7184C1A4C}">
      <text>
        <r>
          <rPr>
            <sz val="9"/>
            <color indexed="81"/>
            <rFont val="MS P ゴシック"/>
            <family val="3"/>
            <charset val="128"/>
          </rPr>
          <t xml:space="preserve">【変更前】
1,000,000円
</t>
        </r>
      </text>
    </comment>
    <comment ref="D72" authorId="0" shapeId="0" xr:uid="{9D5BFF3A-9F89-46AC-AA7F-10C7EC5C47F3}">
      <text>
        <r>
          <rPr>
            <sz val="9"/>
            <color indexed="81"/>
            <rFont val="MS P ゴシック"/>
            <family val="3"/>
            <charset val="128"/>
          </rPr>
          <t xml:space="preserve">【変更前】
500,000円
</t>
        </r>
      </text>
    </comment>
    <comment ref="D77" authorId="0" shapeId="0" xr:uid="{F61FE9E6-D3F8-4253-8669-1E605AB507BD}">
      <text>
        <r>
          <rPr>
            <sz val="9"/>
            <color indexed="81"/>
            <rFont val="MS P ゴシック"/>
            <family val="3"/>
            <charset val="128"/>
          </rPr>
          <t xml:space="preserve">変更前
1,500
</t>
        </r>
      </text>
    </comment>
    <comment ref="D78" authorId="0" shapeId="0" xr:uid="{4715B30D-CB2A-433A-9D1B-633486D27159}">
      <text>
        <r>
          <rPr>
            <sz val="9"/>
            <color indexed="81"/>
            <rFont val="MS P ゴシック"/>
            <family val="3"/>
            <charset val="128"/>
          </rPr>
          <t xml:space="preserve">【変更前】
360,000円
</t>
        </r>
        <r>
          <rPr>
            <sz val="9"/>
            <color indexed="81"/>
            <rFont val="MS P ゴシック"/>
            <family val="3"/>
            <charset val="128"/>
          </rPr>
          <t xml:space="preserve">
</t>
        </r>
      </text>
    </comment>
    <comment ref="D79" authorId="0" shapeId="0" xr:uid="{1CB172CF-996A-48AD-89C4-8B0087FF87AD}">
      <text>
        <r>
          <rPr>
            <sz val="9"/>
            <color indexed="81"/>
            <rFont val="MS P ゴシック"/>
            <family val="3"/>
            <charset val="128"/>
          </rPr>
          <t xml:space="preserve">【変更前】
700,000円
</t>
        </r>
      </text>
    </comment>
    <comment ref="D80" authorId="0" shapeId="0" xr:uid="{FE3F0B80-AC80-4A91-B00C-96FE1F58E283}">
      <text>
        <r>
          <rPr>
            <sz val="9"/>
            <color indexed="81"/>
            <rFont val="MS P ゴシック"/>
            <family val="3"/>
            <charset val="128"/>
          </rPr>
          <t xml:space="preserve">【変更前】
500,000円
</t>
        </r>
      </text>
    </comment>
    <comment ref="D84" authorId="0" shapeId="0" xr:uid="{6A57CB97-BF1F-403D-B231-64DD1A346132}">
      <text>
        <r>
          <rPr>
            <sz val="9"/>
            <color indexed="81"/>
            <rFont val="MS P ゴシック"/>
            <family val="3"/>
            <charset val="128"/>
          </rPr>
          <t xml:space="preserve">変更前
1,560
</t>
        </r>
      </text>
    </comment>
    <comment ref="D86" authorId="0" shapeId="0" xr:uid="{6DA182D2-2814-4B2B-B96A-8AC174BCDDBD}">
      <text>
        <r>
          <rPr>
            <sz val="9"/>
            <color indexed="81"/>
            <rFont val="MS P ゴシック"/>
            <family val="3"/>
            <charset val="128"/>
          </rPr>
          <t xml:space="preserve">【変更前】
3,000,000円
NIMSジュニアフェロー（研修生アルバイト）2名
</t>
        </r>
        <r>
          <rPr>
            <sz val="9"/>
            <color indexed="81"/>
            <rFont val="MS P ゴシック"/>
            <family val="3"/>
            <charset val="128"/>
          </rPr>
          <t xml:space="preserve">
</t>
        </r>
      </text>
    </comment>
    <comment ref="D92" authorId="0" shapeId="0" xr:uid="{B8BA1614-673B-485E-BC77-95662D1AF001}">
      <text>
        <r>
          <rPr>
            <sz val="9"/>
            <color indexed="81"/>
            <rFont val="MS P ゴシック"/>
            <family val="3"/>
            <charset val="128"/>
          </rPr>
          <t xml:space="preserve">変更前
3,000
</t>
        </r>
      </text>
    </comment>
    <comment ref="D93" authorId="0" shapeId="0" xr:uid="{47CD8D6E-559E-4C86-B404-C99D37ABB23C}">
      <text>
        <r>
          <rPr>
            <sz val="9"/>
            <color indexed="81"/>
            <rFont val="MS P ゴシック"/>
            <family val="3"/>
            <charset val="128"/>
          </rPr>
          <t xml:space="preserve">変更前
500,000円
</t>
        </r>
      </text>
    </comment>
    <comment ref="D94" authorId="0" shapeId="0" xr:uid="{E7893B83-8F96-4952-B6E7-B2BAFA038FB4}">
      <text>
        <r>
          <rPr>
            <sz val="9"/>
            <color indexed="81"/>
            <rFont val="MS P ゴシック"/>
            <family val="3"/>
            <charset val="128"/>
          </rPr>
          <t xml:space="preserve">変更前
500,000円
</t>
        </r>
      </text>
    </comment>
    <comment ref="D95" authorId="0" shapeId="0" xr:uid="{78847634-E419-4DD3-8835-C6E785CE6BC4}">
      <text>
        <r>
          <rPr>
            <sz val="9"/>
            <color indexed="81"/>
            <rFont val="MS P ゴシック"/>
            <family val="3"/>
            <charset val="128"/>
          </rPr>
          <t xml:space="preserve">変更前
500,000円
</t>
        </r>
        <r>
          <rPr>
            <sz val="9"/>
            <color indexed="81"/>
            <rFont val="MS P ゴシック"/>
            <family val="3"/>
            <charset val="128"/>
          </rPr>
          <t xml:space="preserve">
</t>
        </r>
      </text>
    </comment>
    <comment ref="D96" authorId="0" shapeId="0" xr:uid="{77BCF747-C7B1-4880-9024-51A994B6357F}">
      <text>
        <r>
          <rPr>
            <sz val="9"/>
            <color indexed="81"/>
            <rFont val="MS P ゴシック"/>
            <family val="3"/>
            <charset val="128"/>
          </rPr>
          <t xml:space="preserve">変更前
700,000円
</t>
        </r>
        <r>
          <rPr>
            <sz val="9"/>
            <color indexed="81"/>
            <rFont val="MS P ゴシック"/>
            <family val="3"/>
            <charset val="128"/>
          </rPr>
          <t xml:space="preserve">
</t>
        </r>
      </text>
    </comment>
    <comment ref="D98" authorId="0" shapeId="0" xr:uid="{08F303FC-B76E-4D98-B6D5-8908D5A367AB}">
      <text>
        <r>
          <rPr>
            <sz val="9"/>
            <color indexed="81"/>
            <rFont val="MS P ゴシック"/>
            <family val="3"/>
            <charset val="128"/>
          </rPr>
          <t xml:space="preserve">変更前
50,000円
</t>
        </r>
        <r>
          <rPr>
            <sz val="9"/>
            <color indexed="81"/>
            <rFont val="MS P ゴシック"/>
            <family val="3"/>
            <charset val="128"/>
          </rPr>
          <t xml:space="preserve">
</t>
        </r>
      </text>
    </comment>
    <comment ref="D105" authorId="0" shapeId="0" xr:uid="{19441452-3990-48F3-926E-1782857FDF07}">
      <text>
        <r>
          <rPr>
            <sz val="9"/>
            <color indexed="81"/>
            <rFont val="MS P ゴシック"/>
            <family val="3"/>
            <charset val="128"/>
          </rPr>
          <t xml:space="preserve">変更前
2,470
</t>
        </r>
      </text>
    </comment>
    <comment ref="D106" authorId="0" shapeId="0" xr:uid="{B9B354A3-409B-43A8-BECE-6B346623DD6A}">
      <text>
        <r>
          <rPr>
            <sz val="9"/>
            <color indexed="81"/>
            <rFont val="MS P ゴシック"/>
            <family val="3"/>
            <charset val="128"/>
          </rPr>
          <t xml:space="preserve">変更前
8,530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E72" authorId="0" shapeId="0" xr:uid="{0A672A36-E80B-44D2-8618-0BC3D6B137B7}">
      <text>
        <r>
          <rPr>
            <sz val="9"/>
            <color indexed="81"/>
            <rFont val="MS P ゴシック"/>
            <family val="3"/>
            <charset val="128"/>
          </rPr>
          <t xml:space="preserve">【変更前】
エアコプレーナプローブ
</t>
        </r>
        <r>
          <rPr>
            <sz val="9"/>
            <color indexed="81"/>
            <rFont val="MS P ゴシック"/>
            <family val="3"/>
            <charset val="128"/>
          </rPr>
          <t xml:space="preserve">
</t>
        </r>
      </text>
    </comment>
    <comment ref="E73" authorId="0" shapeId="0" xr:uid="{64CD76D0-F164-4547-BD11-B8DF9407F041}">
      <text>
        <r>
          <rPr>
            <sz val="9"/>
            <color indexed="81"/>
            <rFont val="MS P ゴシック"/>
            <family val="3"/>
            <charset val="128"/>
          </rPr>
          <t xml:space="preserve">変更前
評価用回路ボード50万円×3枚＝150万
</t>
        </r>
        <r>
          <rPr>
            <sz val="9"/>
            <color indexed="81"/>
            <rFont val="MS P ゴシック"/>
            <family val="3"/>
            <charset val="128"/>
          </rPr>
          <t xml:space="preserve">
</t>
        </r>
      </text>
    </comment>
    <comment ref="D80" authorId="0" shapeId="0" xr:uid="{DE404EB4-E13C-40C3-A515-B19959BBA5BC}">
      <text>
        <r>
          <rPr>
            <sz val="9"/>
            <color indexed="81"/>
            <rFont val="MS P ゴシック"/>
            <family val="3"/>
            <charset val="128"/>
          </rPr>
          <t xml:space="preserve">【変更前】
800,000円（400,000円×2回）
海外出張　年2回　国際学会出席
200,000円（100,000円×2回）
北海道大学　年2回　研究打ち合わせ
</t>
        </r>
        <r>
          <rPr>
            <sz val="9"/>
            <color indexed="81"/>
            <rFont val="MS P ゴシック"/>
            <family val="3"/>
            <charset val="128"/>
          </rPr>
          <t xml:space="preserve">
</t>
        </r>
      </text>
    </comment>
    <comment ref="D84" authorId="0" shapeId="0" xr:uid="{23CAB1D6-A135-470B-94B0-D41DD109895B}">
      <text>
        <r>
          <rPr>
            <sz val="9"/>
            <color indexed="81"/>
            <rFont val="MS P ゴシック"/>
            <family val="3"/>
            <charset val="128"/>
          </rPr>
          <t xml:space="preserve">変更前
1,000
</t>
        </r>
      </text>
    </comment>
    <comment ref="D106" authorId="0" shapeId="0" xr:uid="{8AC31FAA-9CA2-4A68-BCC6-0DC02A08D092}">
      <text>
        <r>
          <rPr>
            <sz val="9"/>
            <color indexed="81"/>
            <rFont val="MS P ゴシック"/>
            <family val="3"/>
            <charset val="128"/>
          </rPr>
          <t xml:space="preserve">変更前
3,000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D85" authorId="0" shapeId="0" xr:uid="{686B3D37-C62F-4EFA-8FFA-E11B4D8BACC7}">
      <text>
        <r>
          <rPr>
            <sz val="9"/>
            <color indexed="81"/>
            <rFont val="MS P ゴシック"/>
            <family val="3"/>
            <charset val="128"/>
          </rPr>
          <t xml:space="preserve">変更前
300,000
</t>
        </r>
        <r>
          <rPr>
            <sz val="9"/>
            <color indexed="81"/>
            <rFont val="MS P ゴシック"/>
            <family val="3"/>
            <charset val="128"/>
          </rPr>
          <t xml:space="preserve">
</t>
        </r>
      </text>
    </comment>
    <comment ref="D93" authorId="0" shapeId="0" xr:uid="{AB0EFB6B-EC88-462B-A560-5F82FFE3645B}">
      <text>
        <r>
          <rPr>
            <sz val="9"/>
            <color indexed="81"/>
            <rFont val="MS P ゴシック"/>
            <family val="3"/>
            <charset val="128"/>
          </rPr>
          <t xml:space="preserve">変更前
200,000円
</t>
        </r>
      </text>
    </comment>
    <comment ref="D95" authorId="0" shapeId="0" xr:uid="{CED3CDFE-E311-453D-B64D-4670D1FC2F0B}">
      <text>
        <r>
          <rPr>
            <sz val="9"/>
            <color indexed="81"/>
            <rFont val="MS P ゴシック"/>
            <family val="3"/>
            <charset val="128"/>
          </rPr>
          <t xml:space="preserve">変更前
0円
</t>
        </r>
      </text>
    </comment>
  </commentList>
</comments>
</file>

<file path=xl/sharedStrings.xml><?xml version="1.0" encoding="utf-8"?>
<sst xmlns="http://schemas.openxmlformats.org/spreadsheetml/2006/main" count="1091" uniqueCount="260">
  <si>
    <t>（様式3：　プロジェクト希望予算案）</t>
  </si>
  <si>
    <t>プロジェクト全体</t>
  </si>
  <si>
    <t>　単位：千円</t>
  </si>
  <si>
    <t>予算費目</t>
  </si>
  <si>
    <t>2023年度</t>
  </si>
  <si>
    <t>2024年度</t>
  </si>
  <si>
    <t>2025年度</t>
  </si>
  <si>
    <t>費目別合計</t>
  </si>
  <si>
    <t>直接経費</t>
  </si>
  <si>
    <t>①設備備品費</t>
  </si>
  <si>
    <t>②材料・消耗品費</t>
  </si>
  <si>
    <t>③旅費</t>
  </si>
  <si>
    <t>④人件費・謝金</t>
  </si>
  <si>
    <t>⑤その他</t>
  </si>
  <si>
    <t>小計（①＋②＋③＋④＋⑤）</t>
  </si>
  <si>
    <t>⑥間接経費</t>
  </si>
  <si>
    <t>総計（①＋②＋③＋④＋⑤＋⑥）</t>
  </si>
  <si>
    <t>【合計】</t>
  </si>
  <si>
    <t>代表研究開発機関名：</t>
  </si>
  <si>
    <t>共同研究開発機関名：</t>
  </si>
  <si>
    <t>1年度目　予算希望額</t>
  </si>
  <si>
    <t>使途</t>
  </si>
  <si>
    <t>①小計</t>
  </si>
  <si>
    <t>②小計</t>
  </si>
  <si>
    <t>③小計</t>
  </si>
  <si>
    <t>④小計</t>
  </si>
  <si>
    <t xml:space="preserve">⑤その他
</t>
  </si>
  <si>
    <t>その他（消費税相当額など）</t>
  </si>
  <si>
    <t>⑤小計</t>
  </si>
  <si>
    <t xml:space="preserve"> </t>
  </si>
  <si>
    <t>アプリインフラ費用(10万円/月)</t>
  </si>
  <si>
    <t>機械学習用GPUマシン</t>
  </si>
  <si>
    <t>東京⇔福岡、6回、九工大馬場先生打合せ</t>
  </si>
  <si>
    <t>データ前処理（0.3人月*60万円*装置数5）</t>
  </si>
  <si>
    <t>2年度目　予算希望額</t>
  </si>
  <si>
    <t>三好システム予算</t>
    <rPh sb="0" eb="2">
      <t>ミヨシ</t>
    </rPh>
    <rPh sb="6" eb="8">
      <t>ヨサン</t>
    </rPh>
    <phoneticPr fontId="8"/>
  </si>
  <si>
    <t>+横河分</t>
    <phoneticPr fontId="8"/>
  </si>
  <si>
    <t>1永井氏バーンレートから算出</t>
    <rPh sb="1" eb="4">
      <t>ナガイシ</t>
    </rPh>
    <rPh sb="12" eb="14">
      <t>サンシュツ</t>
    </rPh>
    <phoneticPr fontId="8"/>
  </si>
  <si>
    <t>２共研（東北大、北大、NIMS）</t>
    <rPh sb="1" eb="3">
      <t>キョウケン</t>
    </rPh>
    <rPh sb="4" eb="7">
      <t>トウホクダイ</t>
    </rPh>
    <rPh sb="8" eb="10">
      <t>ホクダイ</t>
    </rPh>
    <phoneticPr fontId="8"/>
  </si>
  <si>
    <t>※装置納期考えると23年厳しいのでは</t>
    <rPh sb="1" eb="3">
      <t>ソウチ</t>
    </rPh>
    <rPh sb="3" eb="5">
      <t>ノウキ</t>
    </rPh>
    <rPh sb="5" eb="6">
      <t>カンガ</t>
    </rPh>
    <rPh sb="11" eb="12">
      <t>ネン</t>
    </rPh>
    <rPh sb="12" eb="13">
      <t>キビ</t>
    </rPh>
    <phoneticPr fontId="8"/>
  </si>
  <si>
    <t>年4000万＋5000万</t>
    <rPh sb="0" eb="1">
      <t>ネン</t>
    </rPh>
    <rPh sb="5" eb="6">
      <t>マン</t>
    </rPh>
    <rPh sb="11" eb="12">
      <t>マン</t>
    </rPh>
    <phoneticPr fontId="8"/>
  </si>
  <si>
    <t>2億円で共研＋機材</t>
    <rPh sb="1" eb="3">
      <t>オクエン</t>
    </rPh>
    <rPh sb="4" eb="6">
      <t>キョウケン</t>
    </rPh>
    <rPh sb="7" eb="9">
      <t>キザイ</t>
    </rPh>
    <phoneticPr fontId="8"/>
  </si>
  <si>
    <t>東北大</t>
    <rPh sb="0" eb="2">
      <t>トウホク</t>
    </rPh>
    <rPh sb="2" eb="3">
      <t>ダイ</t>
    </rPh>
    <phoneticPr fontId="8"/>
  </si>
  <si>
    <t>北大</t>
    <rPh sb="0" eb="2">
      <t>ホクダイ</t>
    </rPh>
    <phoneticPr fontId="8"/>
  </si>
  <si>
    <t>NIMS</t>
    <phoneticPr fontId="8"/>
  </si>
  <si>
    <t>CR委託含め</t>
    <rPh sb="2" eb="4">
      <t>イタク</t>
    </rPh>
    <rPh sb="4" eb="5">
      <t>フク</t>
    </rPh>
    <phoneticPr fontId="8"/>
  </si>
  <si>
    <t>拠点整備？セミクリーン化　</t>
    <rPh sb="0" eb="2">
      <t>キョテン</t>
    </rPh>
    <rPh sb="2" eb="4">
      <t>セイビ</t>
    </rPh>
    <rPh sb="11" eb="12">
      <t>カ</t>
    </rPh>
    <phoneticPr fontId="8"/>
  </si>
  <si>
    <t>共研予算</t>
    <rPh sb="0" eb="2">
      <t>キョウケン</t>
    </rPh>
    <rPh sb="2" eb="4">
      <t>ヨサン</t>
    </rPh>
    <phoneticPr fontId="8"/>
  </si>
  <si>
    <t>お金入れた上でODDから人を入れる　モデリング名目　NICT予算だけだと間に合わないのでSIP突っ込む　デザインなりモデリングも東北大は人足りないはず
トランジスタ特性のモデリングは技術領域</t>
    <rPh sb="1" eb="2">
      <t>カネ</t>
    </rPh>
    <rPh sb="2" eb="3">
      <t>イ</t>
    </rPh>
    <rPh sb="5" eb="6">
      <t>ウエ</t>
    </rPh>
    <rPh sb="12" eb="13">
      <t>ヒト</t>
    </rPh>
    <rPh sb="14" eb="15">
      <t>イ</t>
    </rPh>
    <rPh sb="23" eb="25">
      <t>メイモク</t>
    </rPh>
    <rPh sb="30" eb="32">
      <t>ヨサン</t>
    </rPh>
    <rPh sb="36" eb="37">
      <t>マ</t>
    </rPh>
    <rPh sb="38" eb="39">
      <t>ア</t>
    </rPh>
    <rPh sb="47" eb="48">
      <t>ツ</t>
    </rPh>
    <rPh sb="49" eb="50">
      <t>コ</t>
    </rPh>
    <rPh sb="64" eb="67">
      <t>トウホクダイ</t>
    </rPh>
    <rPh sb="68" eb="69">
      <t>ヒト</t>
    </rPh>
    <rPh sb="69" eb="70">
      <t>タ</t>
    </rPh>
    <rPh sb="82" eb="84">
      <t>トクセイ</t>
    </rPh>
    <rPh sb="91" eb="93">
      <t>ギジュツ</t>
    </rPh>
    <rPh sb="93" eb="95">
      <t>リョウイキ</t>
    </rPh>
    <phoneticPr fontId="8"/>
  </si>
  <si>
    <t>機材</t>
    <rPh sb="0" eb="2">
      <t>キザイ</t>
    </rPh>
    <phoneticPr fontId="8"/>
  </si>
  <si>
    <t>ボンディング</t>
    <phoneticPr fontId="8"/>
  </si>
  <si>
    <t>。。。　</t>
    <phoneticPr fontId="8"/>
  </si>
  <si>
    <t>NIMS</t>
  </si>
  <si>
    <t>23年度</t>
    <rPh sb="2" eb="4">
      <t>ネンド</t>
    </rPh>
    <phoneticPr fontId="8"/>
  </si>
  <si>
    <t>24年度</t>
    <rPh sb="2" eb="4">
      <t>ネンド</t>
    </rPh>
    <phoneticPr fontId="8"/>
  </si>
  <si>
    <t>25年度</t>
    <rPh sb="2" eb="4">
      <t>ネンド</t>
    </rPh>
    <phoneticPr fontId="8"/>
  </si>
  <si>
    <t>合計</t>
    <rPh sb="0" eb="2">
      <t>ゴウケイ</t>
    </rPh>
    <phoneticPr fontId="8"/>
  </si>
  <si>
    <t>人件費</t>
    <rPh sb="0" eb="3">
      <t>ジンケンヒ</t>
    </rPh>
    <phoneticPr fontId="8"/>
  </si>
  <si>
    <t>人件費</t>
    <rPh sb="0" eb="3">
      <t>ジンケンヒ</t>
    </rPh>
    <phoneticPr fontId="2"/>
  </si>
  <si>
    <t>研究開発費 (委託)</t>
    <rPh sb="0" eb="5">
      <t>ケンキュウカイハツヒ</t>
    </rPh>
    <rPh sb="7" eb="9">
      <t>イタク</t>
    </rPh>
    <phoneticPr fontId="2"/>
  </si>
  <si>
    <t>研究開発費 (資材)</t>
    <rPh sb="0" eb="5">
      <t>ケンキュウカイハツヒ</t>
    </rPh>
    <rPh sb="7" eb="9">
      <t>シザイ</t>
    </rPh>
    <phoneticPr fontId="2"/>
  </si>
  <si>
    <t>他変動費</t>
    <rPh sb="0" eb="4">
      <t>ホカヘンドウヒ</t>
    </rPh>
    <phoneticPr fontId="2"/>
  </si>
  <si>
    <t>旅費交通費</t>
    <rPh sb="0" eb="5">
      <t>リョヒコウツウヒ</t>
    </rPh>
    <phoneticPr fontId="2"/>
  </si>
  <si>
    <t>地代家賃</t>
    <rPh sb="0" eb="4">
      <t>チダイヤチン</t>
    </rPh>
    <phoneticPr fontId="2"/>
  </si>
  <si>
    <t>広告宣伝費</t>
    <rPh sb="0" eb="5">
      <t>コウコクセンデンヒ</t>
    </rPh>
    <phoneticPr fontId="2"/>
  </si>
  <si>
    <t>販売管理費</t>
    <rPh sb="0" eb="5">
      <t>ハンバイカンリヒ</t>
    </rPh>
    <phoneticPr fontId="2"/>
  </si>
  <si>
    <t>23年度*</t>
    <rPh sb="2" eb="4">
      <t>ネンド</t>
    </rPh>
    <phoneticPr fontId="8"/>
  </si>
  <si>
    <t>共同研究</t>
    <rPh sb="0" eb="4">
      <t>キョウドウケンキュウ</t>
    </rPh>
    <phoneticPr fontId="8"/>
  </si>
  <si>
    <t>*) 23年度計画は16か月決算のため、9月からPJ採択として、7/16倍して処理済</t>
    <rPh sb="5" eb="9">
      <t>ネンドケイカク</t>
    </rPh>
    <rPh sb="13" eb="16">
      <t>ゲツケッサン</t>
    </rPh>
    <rPh sb="21" eb="22">
      <t>ガツ</t>
    </rPh>
    <rPh sb="26" eb="28">
      <t>サイタク</t>
    </rPh>
    <rPh sb="36" eb="37">
      <t>バイ</t>
    </rPh>
    <rPh sb="39" eb="41">
      <t>ショリ</t>
    </rPh>
    <rPh sb="41" eb="42">
      <t>ズ</t>
    </rPh>
    <phoneticPr fontId="8"/>
  </si>
  <si>
    <t>固定費</t>
    <rPh sb="0" eb="3">
      <t>コテイヒ</t>
    </rPh>
    <phoneticPr fontId="8"/>
  </si>
  <si>
    <t>変動費</t>
    <rPh sb="0" eb="3">
      <t>ヘンドウヒ</t>
    </rPh>
    <phoneticPr fontId="8"/>
  </si>
  <si>
    <t>実用化</t>
    <rPh sb="0" eb="3">
      <t>ジツヨウカ</t>
    </rPh>
    <phoneticPr fontId="8"/>
  </si>
  <si>
    <t>SIP</t>
    <phoneticPr fontId="8"/>
  </si>
  <si>
    <t>各顧問料（士業）</t>
    <rPh sb="0" eb="4">
      <t>カクコモンリョウ</t>
    </rPh>
    <rPh sb="5" eb="7">
      <t>シギョウ</t>
    </rPh>
    <phoneticPr fontId="8"/>
  </si>
  <si>
    <t>■ODD事業計画</t>
    <rPh sb="4" eb="8">
      <t>ジギョウケイカク</t>
    </rPh>
    <phoneticPr fontId="8"/>
  </si>
  <si>
    <t>固定費計</t>
    <rPh sb="0" eb="3">
      <t>コテイヒ</t>
    </rPh>
    <rPh sb="3" eb="4">
      <t>ケイ</t>
    </rPh>
    <phoneticPr fontId="8"/>
  </si>
  <si>
    <t>地代家賃</t>
    <rPh sb="0" eb="4">
      <t>チダイヤチン</t>
    </rPh>
    <phoneticPr fontId="8"/>
  </si>
  <si>
    <t>顧問料</t>
    <rPh sb="0" eb="3">
      <t>コモンリョウ</t>
    </rPh>
    <phoneticPr fontId="8"/>
  </si>
  <si>
    <t>用途特化型モジュール</t>
    <rPh sb="0" eb="2">
      <t>ヨウト</t>
    </rPh>
    <rPh sb="2" eb="5">
      <t>トッカガタ</t>
    </rPh>
    <phoneticPr fontId="8"/>
  </si>
  <si>
    <t>三好システム</t>
    <rPh sb="0" eb="2">
      <t>ミヨシ</t>
    </rPh>
    <phoneticPr fontId="8"/>
  </si>
  <si>
    <t>余剰資金：</t>
    <rPh sb="0" eb="4">
      <t>ヨジョウシキン</t>
    </rPh>
    <phoneticPr fontId="8"/>
  </si>
  <si>
    <t>AIST</t>
    <phoneticPr fontId="8"/>
  </si>
  <si>
    <t>横河</t>
    <rPh sb="0" eb="2">
      <t>ヨコカワ</t>
    </rPh>
    <phoneticPr fontId="8"/>
  </si>
  <si>
    <t>■パターン①-B：実用化補助金を減額対応し、一部SIPで補う場合（間接費含む）</t>
    <rPh sb="9" eb="15">
      <t>ジツヨウカホジョキン</t>
    </rPh>
    <rPh sb="16" eb="20">
      <t>ゲンガクタイオウ</t>
    </rPh>
    <rPh sb="22" eb="24">
      <t>イチブ</t>
    </rPh>
    <rPh sb="28" eb="29">
      <t>オギナ</t>
    </rPh>
    <rPh sb="30" eb="32">
      <t>バアイ</t>
    </rPh>
    <rPh sb="33" eb="37">
      <t>カンセツヒフク</t>
    </rPh>
    <phoneticPr fontId="8"/>
  </si>
  <si>
    <t>① 実用化補助金を見送り全額SIPで補う場合（変動費除く）</t>
    <rPh sb="2" eb="8">
      <t>ジツヨウカホジョキン</t>
    </rPh>
    <rPh sb="9" eb="10">
      <t>ミ</t>
    </rPh>
    <rPh sb="12" eb="14">
      <t>ゼンガク</t>
    </rPh>
    <rPh sb="18" eb="19">
      <t>オギナ</t>
    </rPh>
    <rPh sb="20" eb="22">
      <t>バアイ</t>
    </rPh>
    <rPh sb="23" eb="27">
      <t>ヘンドウヒノゾ</t>
    </rPh>
    <phoneticPr fontId="8"/>
  </si>
  <si>
    <t>NICT</t>
    <phoneticPr fontId="8"/>
  </si>
  <si>
    <t>SIP+他</t>
    <rPh sb="4" eb="5">
      <t>ホカ</t>
    </rPh>
    <phoneticPr fontId="8"/>
  </si>
  <si>
    <t>つくば</t>
    <phoneticPr fontId="8"/>
  </si>
  <si>
    <t>それ以外</t>
    <rPh sb="2" eb="4">
      <t>イガイ</t>
    </rPh>
    <phoneticPr fontId="8"/>
  </si>
  <si>
    <t>←人件費按分</t>
    <rPh sb="1" eb="4">
      <t>ジンケンヒ</t>
    </rPh>
    <rPh sb="4" eb="6">
      <t>アンブン</t>
    </rPh>
    <phoneticPr fontId="8"/>
  </si>
  <si>
    <t>←つくば分家賃を計上</t>
    <rPh sb="4" eb="7">
      <t>ブンヤチン</t>
    </rPh>
    <rPh sb="8" eb="10">
      <t>ケイジョウ</t>
    </rPh>
    <phoneticPr fontId="8"/>
  </si>
  <si>
    <t>←実用化と折半</t>
    <rPh sb="1" eb="4">
      <t>ジツヨウカ</t>
    </rPh>
    <rPh sb="5" eb="7">
      <t>セッパン</t>
    </rPh>
    <phoneticPr fontId="8"/>
  </si>
  <si>
    <t>② 実用化補助金と併用する場合</t>
    <rPh sb="2" eb="8">
      <t>ジツヨウカホジョキン</t>
    </rPh>
    <rPh sb="9" eb="11">
      <t>ヘイヨウ</t>
    </rPh>
    <rPh sb="13" eb="15">
      <t>バアイ</t>
    </rPh>
    <phoneticPr fontId="8"/>
  </si>
  <si>
    <t>旅費交通費</t>
    <rPh sb="0" eb="2">
      <t>リョヒ</t>
    </rPh>
    <rPh sb="2" eb="5">
      <t>コウツウヒ</t>
    </rPh>
    <phoneticPr fontId="8"/>
  </si>
  <si>
    <t>①設備備品費</t>
    <rPh sb="1" eb="6">
      <t>セツビビヒンヒ</t>
    </rPh>
    <phoneticPr fontId="8"/>
  </si>
  <si>
    <t>②材料・消耗品費</t>
    <rPh sb="1" eb="3">
      <t>ザイリョウ</t>
    </rPh>
    <rPh sb="4" eb="7">
      <t>ショウモウヒン</t>
    </rPh>
    <rPh sb="7" eb="8">
      <t>ヒ</t>
    </rPh>
    <phoneticPr fontId="8"/>
  </si>
  <si>
    <t>③旅費</t>
    <rPh sb="1" eb="3">
      <t>リョヒ</t>
    </rPh>
    <phoneticPr fontId="8"/>
  </si>
  <si>
    <t>東京⇔札幌　月1回　事業進捗協議</t>
    <rPh sb="0" eb="2">
      <t>トウキョウ</t>
    </rPh>
    <rPh sb="3" eb="5">
      <t>サッポロ</t>
    </rPh>
    <rPh sb="6" eb="7">
      <t>ツキ</t>
    </rPh>
    <rPh sb="8" eb="9">
      <t>カイ</t>
    </rPh>
    <rPh sb="10" eb="14">
      <t>ジギョウシンチョク</t>
    </rPh>
    <rPh sb="14" eb="16">
      <t>キョウギ</t>
    </rPh>
    <phoneticPr fontId="8"/>
  </si>
  <si>
    <t>札幌⇔つくば　月2回×2～3名　研究進捗確認</t>
    <rPh sb="0" eb="2">
      <t>サッポロ</t>
    </rPh>
    <rPh sb="7" eb="8">
      <t>ツキ</t>
    </rPh>
    <rPh sb="9" eb="10">
      <t>カイ</t>
    </rPh>
    <rPh sb="14" eb="15">
      <t>メイ</t>
    </rPh>
    <rPh sb="16" eb="20">
      <t>ケンキュウシンチョク</t>
    </rPh>
    <rPh sb="20" eb="22">
      <t>カクニン</t>
    </rPh>
    <phoneticPr fontId="8"/>
  </si>
  <si>
    <t>海外出張　年2回　国際学会出席・渉外</t>
    <rPh sb="0" eb="4">
      <t>カイガイシュッチョウ</t>
    </rPh>
    <rPh sb="5" eb="6">
      <t>ネン</t>
    </rPh>
    <rPh sb="7" eb="8">
      <t>カイ</t>
    </rPh>
    <rPh sb="9" eb="15">
      <t>コクサイガッカイシュッセキ</t>
    </rPh>
    <rPh sb="16" eb="18">
      <t>ショウガイ</t>
    </rPh>
    <phoneticPr fontId="8"/>
  </si>
  <si>
    <t>④人件費・謝金</t>
    <rPh sb="1" eb="4">
      <t>ジンケンヒ</t>
    </rPh>
    <rPh sb="5" eb="7">
      <t>シャキン</t>
    </rPh>
    <phoneticPr fontId="8"/>
  </si>
  <si>
    <t>上級研究員×1名</t>
    <rPh sb="0" eb="2">
      <t>ジョウキュウ</t>
    </rPh>
    <rPh sb="2" eb="5">
      <t>ケンキュウイン</t>
    </rPh>
    <rPh sb="7" eb="8">
      <t>メイ</t>
    </rPh>
    <phoneticPr fontId="8"/>
  </si>
  <si>
    <t>戦略担当×1名</t>
    <rPh sb="0" eb="4">
      <t>センリャクタントウ</t>
    </rPh>
    <rPh sb="6" eb="7">
      <t>メイ</t>
    </rPh>
    <phoneticPr fontId="8"/>
  </si>
  <si>
    <t>⑤その他</t>
    <rPh sb="3" eb="4">
      <t>タ</t>
    </rPh>
    <phoneticPr fontId="8"/>
  </si>
  <si>
    <t>通信運搬費</t>
    <rPh sb="0" eb="5">
      <t>ツウシンウンパンヒ</t>
    </rPh>
    <phoneticPr fontId="8"/>
  </si>
  <si>
    <t>AIST設備使用料</t>
    <rPh sb="4" eb="6">
      <t>セツビ</t>
    </rPh>
    <rPh sb="6" eb="9">
      <t>シヨウリョウ</t>
    </rPh>
    <phoneticPr fontId="8"/>
  </si>
  <si>
    <t>顧問料（弁護士・弁理士）</t>
    <rPh sb="0" eb="3">
      <t>コモンリョウ</t>
    </rPh>
    <rPh sb="4" eb="7">
      <t>ベンゴシ</t>
    </rPh>
    <rPh sb="8" eb="11">
      <t>ベンリシ</t>
    </rPh>
    <phoneticPr fontId="8"/>
  </si>
  <si>
    <t>ダイヤ基板 (デバイス開発・データ測定用途)</t>
    <rPh sb="3" eb="5">
      <t>キバン</t>
    </rPh>
    <rPh sb="11" eb="13">
      <t>カイハツ</t>
    </rPh>
    <rPh sb="17" eb="19">
      <t>ソクテイ</t>
    </rPh>
    <rPh sb="19" eb="21">
      <t>ヨウト</t>
    </rPh>
    <phoneticPr fontId="8"/>
  </si>
  <si>
    <t>外注費（ダイシング）</t>
    <rPh sb="0" eb="3">
      <t>ガイチュウヒ</t>
    </rPh>
    <phoneticPr fontId="8"/>
  </si>
  <si>
    <t>高電圧・高電流FET用IV/CV測定システム　</t>
  </si>
  <si>
    <t>←発注ベース</t>
    <rPh sb="1" eb="3">
      <t>ハッチュウ</t>
    </rPh>
    <phoneticPr fontId="8"/>
  </si>
  <si>
    <t>(外注費)ダイシングレーザー</t>
    <rPh sb="1" eb="4">
      <t>ガイチュウヒ</t>
    </rPh>
    <phoneticPr fontId="8"/>
  </si>
  <si>
    <t>RF研究員×3名</t>
    <rPh sb="2" eb="5">
      <t>ケンキュウイン</t>
    </rPh>
    <rPh sb="7" eb="8">
      <t>メイ</t>
    </rPh>
    <phoneticPr fontId="8"/>
  </si>
  <si>
    <t>テクニシャン×5名</t>
    <rPh sb="8" eb="9">
      <t>メイ</t>
    </rPh>
    <phoneticPr fontId="8"/>
  </si>
  <si>
    <t>〇用途特化モジュール(三好記載)</t>
    <phoneticPr fontId="8"/>
  </si>
  <si>
    <t>⑥間接経費（直接研究費×15％）</t>
    <rPh sb="1" eb="5">
      <t>カンセツケイヒ</t>
    </rPh>
    <rPh sb="6" eb="11">
      <t>チョクセツケンキュウヒ</t>
    </rPh>
    <phoneticPr fontId="8"/>
  </si>
  <si>
    <t>東北大</t>
  </si>
  <si>
    <t>北大</t>
  </si>
  <si>
    <t>〇共同研究</t>
    <rPh sb="1" eb="5">
      <t>キョウドウケンキュウ</t>
    </rPh>
    <phoneticPr fontId="8"/>
  </si>
  <si>
    <t>小計（直接研究費）</t>
    <rPh sb="0" eb="2">
      <t>ショウケイ</t>
    </rPh>
    <rPh sb="3" eb="8">
      <t>チョクセツケンキュウヒ</t>
    </rPh>
    <phoneticPr fontId="8"/>
  </si>
  <si>
    <t>単結晶ダイヤモンド基板</t>
    <rPh sb="0" eb="3">
      <t>タンケッショウ</t>
    </rPh>
    <rPh sb="9" eb="11">
      <t>キバン</t>
    </rPh>
    <phoneticPr fontId="8"/>
  </si>
  <si>
    <t>真空装置部品</t>
    <rPh sb="0" eb="2">
      <t>シンクウ</t>
    </rPh>
    <rPh sb="2" eb="4">
      <t>ソウチ</t>
    </rPh>
    <rPh sb="4" eb="6">
      <t>ブヒン</t>
    </rPh>
    <phoneticPr fontId="8"/>
  </si>
  <si>
    <t>基板ホルダー</t>
    <rPh sb="0" eb="2">
      <t>キバン</t>
    </rPh>
    <phoneticPr fontId="8"/>
  </si>
  <si>
    <t>ベルギーダイヤモンド国際会議出席し研究発表と情報収集</t>
    <rPh sb="10" eb="12">
      <t>コクサイ</t>
    </rPh>
    <rPh sb="12" eb="14">
      <t>カイギ</t>
    </rPh>
    <rPh sb="14" eb="16">
      <t>シュッセキ</t>
    </rPh>
    <rPh sb="17" eb="19">
      <t>ケンキュウ</t>
    </rPh>
    <rPh sb="19" eb="21">
      <t>ハッピョウ</t>
    </rPh>
    <rPh sb="22" eb="24">
      <t>ジョウホウ</t>
    </rPh>
    <rPh sb="24" eb="26">
      <t>シュウシュウ</t>
    </rPh>
    <phoneticPr fontId="8"/>
  </si>
  <si>
    <t>NIMSジュニアフェロー（研修生アルバイト）2名</t>
    <rPh sb="13" eb="16">
      <t>ケンシュウセイ</t>
    </rPh>
    <rPh sb="23" eb="24">
      <t>メイ</t>
    </rPh>
    <phoneticPr fontId="8"/>
  </si>
  <si>
    <t>（外注費）ダイヤモンド基板研磨（シンテック社）</t>
    <rPh sb="11" eb="13">
      <t>キバン</t>
    </rPh>
    <rPh sb="13" eb="15">
      <t>ケンマ</t>
    </rPh>
    <rPh sb="21" eb="22">
      <t>シャ</t>
    </rPh>
    <phoneticPr fontId="8"/>
  </si>
  <si>
    <t>（外注費）ダイヤモンド不純物分析（MST）</t>
    <rPh sb="11" eb="14">
      <t>フジュンブツ</t>
    </rPh>
    <rPh sb="14" eb="16">
      <t>ブンセキ</t>
    </rPh>
    <phoneticPr fontId="8"/>
  </si>
  <si>
    <t>機構内ナノファウンドリー利用料金</t>
    <rPh sb="0" eb="3">
      <t>キコウナイ</t>
    </rPh>
    <rPh sb="12" eb="14">
      <t>リヨウ</t>
    </rPh>
    <rPh sb="14" eb="16">
      <t>リョウキン</t>
    </rPh>
    <phoneticPr fontId="8"/>
  </si>
  <si>
    <t>機構内実験スペース利用課金</t>
    <rPh sb="0" eb="3">
      <t>キコウナイ</t>
    </rPh>
    <rPh sb="3" eb="5">
      <t>ジッケン</t>
    </rPh>
    <rPh sb="9" eb="11">
      <t>リヨウ</t>
    </rPh>
    <rPh sb="11" eb="13">
      <t>カキン</t>
    </rPh>
    <phoneticPr fontId="8"/>
  </si>
  <si>
    <t>ベルギー国際会議参加費等</t>
    <rPh sb="4" eb="6">
      <t>コクサイ</t>
    </rPh>
    <rPh sb="6" eb="8">
      <t>カイギ</t>
    </rPh>
    <rPh sb="8" eb="11">
      <t>サンカヒ</t>
    </rPh>
    <rPh sb="11" eb="12">
      <t>トウ</t>
    </rPh>
    <phoneticPr fontId="8"/>
  </si>
  <si>
    <t>高感度プロセスガスモニタシステム</t>
    <rPh sb="0" eb="3">
      <t>コウカンド</t>
    </rPh>
    <phoneticPr fontId="8"/>
  </si>
  <si>
    <t>欧州ダイヤモンド国際会議に出席し研究発表と情報収集</t>
    <rPh sb="0" eb="2">
      <t>オウシュウ</t>
    </rPh>
    <rPh sb="8" eb="10">
      <t>コクサイ</t>
    </rPh>
    <rPh sb="10" eb="12">
      <t>カイギ</t>
    </rPh>
    <rPh sb="13" eb="15">
      <t>シュッセキ</t>
    </rPh>
    <rPh sb="16" eb="18">
      <t>ケンキュウ</t>
    </rPh>
    <rPh sb="18" eb="20">
      <t>ハッピョウ</t>
    </rPh>
    <rPh sb="21" eb="23">
      <t>ジョウホウ</t>
    </rPh>
    <rPh sb="23" eb="25">
      <t>シュウシュウ</t>
    </rPh>
    <phoneticPr fontId="8"/>
  </si>
  <si>
    <t>欧州ダイヤモンド国際会議参加費等</t>
    <rPh sb="0" eb="2">
      <t>オウシュウ</t>
    </rPh>
    <rPh sb="8" eb="10">
      <t>コクサイ</t>
    </rPh>
    <rPh sb="10" eb="12">
      <t>カイギ</t>
    </rPh>
    <rPh sb="12" eb="15">
      <t>サンカヒ</t>
    </rPh>
    <rPh sb="15" eb="16">
      <t>トウ</t>
    </rPh>
    <phoneticPr fontId="8"/>
  </si>
  <si>
    <t>セミオートプローブ</t>
    <phoneticPr fontId="8"/>
  </si>
  <si>
    <t>RFケーブル</t>
  </si>
  <si>
    <t>ダイヤモンド加工装置</t>
    <rPh sb="6" eb="10">
      <t>カコウソウチ</t>
    </rPh>
    <phoneticPr fontId="8"/>
  </si>
  <si>
    <t>国立研究開発法人　物質・材料研究機構</t>
    <phoneticPr fontId="8"/>
  </si>
  <si>
    <t>海外出張　年2回　国際学会出席</t>
    <rPh sb="0" eb="2">
      <t>カイガイ</t>
    </rPh>
    <rPh sb="2" eb="4">
      <t>シュッチョウ</t>
    </rPh>
    <rPh sb="5" eb="6">
      <t>ネン</t>
    </rPh>
    <rPh sb="7" eb="8">
      <t>カイ</t>
    </rPh>
    <rPh sb="9" eb="11">
      <t>コクサイ</t>
    </rPh>
    <rPh sb="11" eb="13">
      <t>ガッカイ</t>
    </rPh>
    <rPh sb="13" eb="15">
      <t>シュッセキ</t>
    </rPh>
    <phoneticPr fontId="8"/>
  </si>
  <si>
    <t>外注費（モニタリングシステム）</t>
    <rPh sb="0" eb="3">
      <t>ガイチュウヒ</t>
    </rPh>
    <phoneticPr fontId="8"/>
  </si>
  <si>
    <t>別追加</t>
    <rPh sb="0" eb="3">
      <t>ベツツイカ</t>
    </rPh>
    <phoneticPr fontId="8"/>
  </si>
  <si>
    <t>馬場さん</t>
    <rPh sb="0" eb="2">
      <t>ババ</t>
    </rPh>
    <phoneticPr fontId="8"/>
  </si>
  <si>
    <t>遠江さん</t>
    <rPh sb="0" eb="2">
      <t>トオノエ</t>
    </rPh>
    <phoneticPr fontId="8"/>
  </si>
  <si>
    <t>Total</t>
    <phoneticPr fontId="8"/>
  </si>
  <si>
    <t>費用項目</t>
    <rPh sb="0" eb="4">
      <t>ヒヨウコウモク</t>
    </rPh>
    <phoneticPr fontId="8"/>
  </si>
  <si>
    <t>クロスニコル顕微鏡</t>
    <rPh sb="6" eb="9">
      <t>ケンビキョウ</t>
    </rPh>
    <phoneticPr fontId="8"/>
  </si>
  <si>
    <t>外注？</t>
    <rPh sb="0" eb="2">
      <t>ガイチュウ</t>
    </rPh>
    <phoneticPr fontId="8"/>
  </si>
  <si>
    <t>計2,000~2,500万円</t>
    <rPh sb="0" eb="1">
      <t>ケイ</t>
    </rPh>
    <rPh sb="12" eb="14">
      <t>マンエン</t>
    </rPh>
    <phoneticPr fontId="8"/>
  </si>
  <si>
    <t>CLオートステージ</t>
    <phoneticPr fontId="8"/>
  </si>
  <si>
    <t>顧問料（弁護士・弁理士；特許戦略の構築・特許申請）</t>
    <rPh sb="0" eb="3">
      <t>コモンリョウ</t>
    </rPh>
    <rPh sb="4" eb="7">
      <t>ベンゴシ</t>
    </rPh>
    <rPh sb="8" eb="11">
      <t>ベンリシ</t>
    </rPh>
    <rPh sb="12" eb="16">
      <t>トッキョセンリャク</t>
    </rPh>
    <rPh sb="17" eb="19">
      <t>コウチク</t>
    </rPh>
    <rPh sb="20" eb="24">
      <t>トッキョシンセイ</t>
    </rPh>
    <phoneticPr fontId="8"/>
  </si>
  <si>
    <t>外注費（用途特化型アプリ；システム構築）</t>
    <rPh sb="4" eb="9">
      <t>ヨウトトッカガタ</t>
    </rPh>
    <rPh sb="17" eb="19">
      <t>コウチク</t>
    </rPh>
    <phoneticPr fontId="8"/>
  </si>
  <si>
    <t>東京⇔福岡、6回、九州工業大学 馬場昭好先生　打合せ</t>
    <rPh sb="20" eb="22">
      <t>センセイ</t>
    </rPh>
    <phoneticPr fontId="8"/>
  </si>
  <si>
    <t>顧問料（九州工業大学 馬場昭好先生；システム設計のアドバイザリー）</t>
    <rPh sb="0" eb="3">
      <t>コモンリョウ</t>
    </rPh>
    <rPh sb="4" eb="10">
      <t>キュウシュウコウギョウダイガク</t>
    </rPh>
    <rPh sb="11" eb="13">
      <t>ババ</t>
    </rPh>
    <rPh sb="13" eb="15">
      <t>アキヨシ</t>
    </rPh>
    <rPh sb="15" eb="17">
      <t>センセイ</t>
    </rPh>
    <rPh sb="22" eb="24">
      <t>セッケイ</t>
    </rPh>
    <phoneticPr fontId="8"/>
  </si>
  <si>
    <t>顧問料（横河ソリューションサービス株式会社 遠江栄希氏；システム設計のアドバイザリー）</t>
    <rPh sb="0" eb="3">
      <t>コモンリョウ</t>
    </rPh>
    <rPh sb="4" eb="6">
      <t>ヨコカワ</t>
    </rPh>
    <rPh sb="17" eb="21">
      <t>カブシキガイシャ</t>
    </rPh>
    <rPh sb="22" eb="24">
      <t>トオトウミ</t>
    </rPh>
    <rPh sb="24" eb="25">
      <t>サカエ</t>
    </rPh>
    <rPh sb="25" eb="26">
      <t>キ</t>
    </rPh>
    <rPh sb="26" eb="27">
      <t>シ</t>
    </rPh>
    <rPh sb="32" eb="34">
      <t>セッケイ</t>
    </rPh>
    <phoneticPr fontId="8"/>
  </si>
  <si>
    <t>自動偏光顕微鏡</t>
    <rPh sb="0" eb="2">
      <t>ジドウ</t>
    </rPh>
    <rPh sb="2" eb="4">
      <t>ヘンコウ</t>
    </rPh>
    <rPh sb="4" eb="7">
      <t>ケンビキョウ</t>
    </rPh>
    <phoneticPr fontId="8"/>
  </si>
  <si>
    <t>ダイヤモンド基板</t>
    <rPh sb="6" eb="8">
      <t>キバン</t>
    </rPh>
    <phoneticPr fontId="8"/>
  </si>
  <si>
    <t>高純度水素</t>
    <rPh sb="0" eb="5">
      <t>コウジュンドスイソ</t>
    </rPh>
    <phoneticPr fontId="8"/>
  </si>
  <si>
    <t>札幌⇔筑波　3人回、札幌⇔池田　2人回</t>
    <rPh sb="0" eb="2">
      <t>サッポロ</t>
    </rPh>
    <rPh sb="3" eb="5">
      <t>ツクバ</t>
    </rPh>
    <rPh sb="7" eb="8">
      <t>ニン</t>
    </rPh>
    <rPh sb="8" eb="9">
      <t>カイ</t>
    </rPh>
    <rPh sb="10" eb="12">
      <t>サッポロ</t>
    </rPh>
    <rPh sb="13" eb="15">
      <t>イケダ</t>
    </rPh>
    <rPh sb="17" eb="18">
      <t>ニン</t>
    </rPh>
    <rPh sb="18" eb="19">
      <t>カイ</t>
    </rPh>
    <phoneticPr fontId="8"/>
  </si>
  <si>
    <t>大学院生　短期支援員雇用費　1,500円/時間</t>
    <rPh sb="0" eb="4">
      <t>ダイガクインセイ</t>
    </rPh>
    <rPh sb="5" eb="10">
      <t>タンキシエンイン</t>
    </rPh>
    <rPh sb="10" eb="13">
      <t>コヨウヒ</t>
    </rPh>
    <rPh sb="19" eb="20">
      <t>エン</t>
    </rPh>
    <rPh sb="21" eb="23">
      <t>ジカン</t>
    </rPh>
    <phoneticPr fontId="8"/>
  </si>
  <si>
    <t>（外注費）基板の不純物濃度検査</t>
    <rPh sb="1" eb="3">
      <t>ガイチュウ</t>
    </rPh>
    <rPh sb="3" eb="4">
      <t>ヒ</t>
    </rPh>
    <phoneticPr fontId="8"/>
  </si>
  <si>
    <t>（外注費）ダイヤモンド基板の研磨</t>
    <rPh sb="1" eb="3">
      <t>ガイチュウ</t>
    </rPh>
    <rPh sb="3" eb="4">
      <t>ヒ</t>
    </rPh>
    <rPh sb="11" eb="13">
      <t>キバン</t>
    </rPh>
    <phoneticPr fontId="8"/>
  </si>
  <si>
    <t>大熊ダイヤモンドデバイス株式会社</t>
    <rPh sb="0" eb="2">
      <t>オオクマ</t>
    </rPh>
    <rPh sb="12" eb="16">
      <t>カブシキガイシャ</t>
    </rPh>
    <phoneticPr fontId="8"/>
  </si>
  <si>
    <t>プレハブ</t>
  </si>
  <si>
    <t>抵抗加熱蒸着</t>
  </si>
  <si>
    <t>ALD</t>
  </si>
  <si>
    <t>自動洗浄機</t>
  </si>
  <si>
    <t>プラズマCVD頼み</t>
  </si>
  <si>
    <t>半パラ</t>
  </si>
  <si>
    <t>セミオートプローブシステム</t>
  </si>
  <si>
    <t>EB蒸着</t>
  </si>
  <si>
    <t>ワイヤーボンディング</t>
  </si>
  <si>
    <t>ダイボンディング装置</t>
  </si>
  <si>
    <t>開発コミュニケーション</t>
    <phoneticPr fontId="8"/>
  </si>
  <si>
    <t>工場平面図作成</t>
    <rPh sb="0" eb="2">
      <t>コウジョウ</t>
    </rPh>
    <rPh sb="2" eb="5">
      <t>ヘイメンズ</t>
    </rPh>
    <rPh sb="5" eb="7">
      <t>サクセイ</t>
    </rPh>
    <phoneticPr fontId="8"/>
  </si>
  <si>
    <t>高圧電源</t>
    <rPh sb="0" eb="2">
      <t>コウアツ</t>
    </rPh>
    <rPh sb="2" eb="4">
      <t>デンゲン</t>
    </rPh>
    <phoneticPr fontId="8"/>
  </si>
  <si>
    <t>サブ課題C1</t>
    <rPh sb="2" eb="4">
      <t>カダイ</t>
    </rPh>
    <phoneticPr fontId="8"/>
  </si>
  <si>
    <t>大熊ダイヤモンドデバイス株式会社</t>
    <rPh sb="0" eb="2">
      <t>オオクマ</t>
    </rPh>
    <rPh sb="12" eb="16">
      <t>カブシキカイシャ</t>
    </rPh>
    <phoneticPr fontId="8"/>
  </si>
  <si>
    <t>国立研究開発法人物質・材料研究機構（代表：大熊ダイヤモンドデバイス株式会社）</t>
    <rPh sb="0" eb="2">
      <t>コクリツ</t>
    </rPh>
    <rPh sb="2" eb="4">
      <t>ケンキュウ</t>
    </rPh>
    <rPh sb="4" eb="6">
      <t>カイハツ</t>
    </rPh>
    <rPh sb="6" eb="8">
      <t>ホウジン</t>
    </rPh>
    <rPh sb="8" eb="10">
      <t>ブッシツ</t>
    </rPh>
    <rPh sb="11" eb="13">
      <t>ザイリョウ</t>
    </rPh>
    <rPh sb="13" eb="15">
      <t>ケンキュウ</t>
    </rPh>
    <rPh sb="15" eb="17">
      <t>キコウ</t>
    </rPh>
    <rPh sb="18" eb="20">
      <t>ダイヒョウ</t>
    </rPh>
    <rPh sb="21" eb="23">
      <t>オオクマ</t>
    </rPh>
    <rPh sb="33" eb="37">
      <t>カブシキカイシャ</t>
    </rPh>
    <phoneticPr fontId="8"/>
  </si>
  <si>
    <t>東北大学（代表：大熊ダイヤモンドデバイス株式会社）</t>
    <rPh sb="0" eb="2">
      <t>トウホク</t>
    </rPh>
    <rPh sb="2" eb="4">
      <t>ダイガク</t>
    </rPh>
    <rPh sb="5" eb="7">
      <t>ダイヒョウ</t>
    </rPh>
    <rPh sb="8" eb="10">
      <t>オオクマ</t>
    </rPh>
    <rPh sb="20" eb="24">
      <t>カブシキカイシャ</t>
    </rPh>
    <phoneticPr fontId="8"/>
  </si>
  <si>
    <t>北海道大学（代表：大熊ダイヤモンドデバイス株式会社）</t>
    <rPh sb="0" eb="3">
      <t>ホッカイドウ</t>
    </rPh>
    <rPh sb="3" eb="5">
      <t>ダイガク</t>
    </rPh>
    <rPh sb="6" eb="8">
      <t>ダイヒョウ</t>
    </rPh>
    <rPh sb="9" eb="11">
      <t>オオクマ</t>
    </rPh>
    <rPh sb="21" eb="25">
      <t>カブシキカイシャ</t>
    </rPh>
    <phoneticPr fontId="8"/>
  </si>
  <si>
    <t>（代表：大熊ダイヤモンドデバイス株式会社）</t>
    <rPh sb="1" eb="3">
      <t>ダイヒョウ</t>
    </rPh>
    <rPh sb="4" eb="6">
      <t>オオクマ</t>
    </rPh>
    <rPh sb="16" eb="20">
      <t>カブシキカイシャ</t>
    </rPh>
    <phoneticPr fontId="8"/>
  </si>
  <si>
    <t>東北大学（代表：大熊ダイヤモンドデバイス株式会社）</t>
    <rPh sb="0" eb="4">
      <t>トウホクダイガク</t>
    </rPh>
    <rPh sb="5" eb="7">
      <t>ダイヒョウ</t>
    </rPh>
    <rPh sb="8" eb="10">
      <t>オオクマ</t>
    </rPh>
    <rPh sb="20" eb="24">
      <t>カブシキカイシャ</t>
    </rPh>
    <phoneticPr fontId="8"/>
  </si>
  <si>
    <t>北海道大学（代表：大熊ダイヤモンドデバイス株式会社）</t>
    <rPh sb="0" eb="5">
      <t>ホッカイドウダイガク</t>
    </rPh>
    <rPh sb="6" eb="8">
      <t>ダイヒョウ</t>
    </rPh>
    <rPh sb="9" eb="11">
      <t>オオクマ</t>
    </rPh>
    <rPh sb="21" eb="25">
      <t>カブシキカイシャ</t>
    </rPh>
    <phoneticPr fontId="8"/>
  </si>
  <si>
    <t>【事業化研究開発】</t>
    <phoneticPr fontId="8"/>
  </si>
  <si>
    <t>1年度目(2023年度）　プロジェクト希望予算案【事業化研究開発】</t>
    <phoneticPr fontId="8"/>
  </si>
  <si>
    <t>【用途特化型アプリ】</t>
    <phoneticPr fontId="8"/>
  </si>
  <si>
    <t>1年度目(2023年度）　プロジェクト希望予算案【用途特化型アプリ】</t>
    <phoneticPr fontId="8"/>
  </si>
  <si>
    <t>つくば⇔札幌、3回×1名、成果報告会、研究打合せ</t>
    <phoneticPr fontId="8"/>
  </si>
  <si>
    <t>高周波部品（プローブ、ケーブル、校正用基板  等）</t>
  </si>
  <si>
    <t>仙台⇔札幌、2人回　研究打合せ</t>
  </si>
  <si>
    <t>海外旅費（東南アジア 他）、2人回　国際学会出席</t>
    <rPh sb="0" eb="2">
      <t>カイガイ</t>
    </rPh>
    <rPh sb="2" eb="4">
      <t>リョヒ</t>
    </rPh>
    <rPh sb="5" eb="7">
      <t>トウナン</t>
    </rPh>
    <rPh sb="11" eb="12">
      <t>ホカ</t>
    </rPh>
    <rPh sb="15" eb="16">
      <t>ニン</t>
    </rPh>
    <rPh sb="16" eb="17">
      <t>カイ</t>
    </rPh>
    <rPh sb="18" eb="20">
      <t>コクサイ</t>
    </rPh>
    <rPh sb="20" eb="22">
      <t>ガッカイ</t>
    </rPh>
    <rPh sb="22" eb="24">
      <t>シュッセキ</t>
    </rPh>
    <phoneticPr fontId="8"/>
  </si>
  <si>
    <t>NIMSポスドク1名（8ヶ月本研究に従事）</t>
  </si>
  <si>
    <t>研究業務員1名</t>
  </si>
  <si>
    <t>高周波プローブ</t>
    <phoneticPr fontId="8"/>
  </si>
  <si>
    <t>高周波部品</t>
    <rPh sb="0" eb="3">
      <t>コウシュウハ</t>
    </rPh>
    <rPh sb="3" eb="5">
      <t>ブヒン</t>
    </rPh>
    <phoneticPr fontId="8"/>
  </si>
  <si>
    <t>仙台⇔札幌、つくば、大熊町 各2人回、研究進捗打ち合わせ</t>
    <phoneticPr fontId="8"/>
  </si>
  <si>
    <t>上級研究員×1名　(700,000円×7ヶ月間）</t>
    <rPh sb="0" eb="2">
      <t>ジョウキュウ</t>
    </rPh>
    <rPh sb="2" eb="5">
      <t>ケンキュウイン</t>
    </rPh>
    <rPh sb="7" eb="8">
      <t>メイ</t>
    </rPh>
    <rPh sb="22" eb="23">
      <t>アイダ</t>
    </rPh>
    <phoneticPr fontId="0"/>
  </si>
  <si>
    <t>RF研究員×4名( 550,000円×12ヶ月間）</t>
    <rPh sb="2" eb="5">
      <t>ケンキュウイン</t>
    </rPh>
    <rPh sb="7" eb="8">
      <t>メイ</t>
    </rPh>
    <rPh sb="17" eb="18">
      <t>エン</t>
    </rPh>
    <rPh sb="22" eb="23">
      <t>ツキ</t>
    </rPh>
    <phoneticPr fontId="0"/>
  </si>
  <si>
    <t>RF研究員×5名( 550,000円×3ヶ月間）</t>
    <rPh sb="2" eb="5">
      <t>ケンキュウイン</t>
    </rPh>
    <rPh sb="7" eb="8">
      <t>メイ</t>
    </rPh>
    <rPh sb="17" eb="18">
      <t>エン</t>
    </rPh>
    <rPh sb="21" eb="22">
      <t>ツキ</t>
    </rPh>
    <phoneticPr fontId="0"/>
  </si>
  <si>
    <t>テクニシャン×2名　(375,000円×12ヶ月間）</t>
    <rPh sb="8" eb="9">
      <t>メイ</t>
    </rPh>
    <phoneticPr fontId="0"/>
  </si>
  <si>
    <t>テクニシャン×1名　(375,000円×4ヶ月間）</t>
    <rPh sb="8" eb="9">
      <t>メイ</t>
    </rPh>
    <phoneticPr fontId="0"/>
  </si>
  <si>
    <t>戦略担当×1名　(710,000円×12ヶ月間）</t>
    <rPh sb="0" eb="4">
      <t>センリャクタントウ</t>
    </rPh>
    <rPh sb="6" eb="7">
      <t>メイ</t>
    </rPh>
    <phoneticPr fontId="0"/>
  </si>
  <si>
    <t>(外注費)単結晶ダイヤモンド基板研磨</t>
  </si>
  <si>
    <t>その他（消費税相当額など）</t>
    <phoneticPr fontId="8"/>
  </si>
  <si>
    <t>RF研究員×1名　(550,000円×12ヶ月間）</t>
    <rPh sb="2" eb="5">
      <t>ケンキュウイン</t>
    </rPh>
    <rPh sb="7" eb="8">
      <t>メイ</t>
    </rPh>
    <phoneticPr fontId="0"/>
  </si>
  <si>
    <t>研究員×1名　(385,000円×12ヶ月間）</t>
    <rPh sb="0" eb="3">
      <t>ケンキュウイン</t>
    </rPh>
    <rPh sb="5" eb="6">
      <t>メイ</t>
    </rPh>
    <phoneticPr fontId="0"/>
  </si>
  <si>
    <t>東京⇔札幌、4回、研究代表者、プロモーター打合せ</t>
    <rPh sb="3" eb="5">
      <t>サッポロ</t>
    </rPh>
    <phoneticPr fontId="8"/>
  </si>
  <si>
    <t>　単位：千円</t>
    <phoneticPr fontId="8"/>
  </si>
  <si>
    <t>北海道大学　年2回　研究打ち合わせ</t>
    <phoneticPr fontId="8"/>
  </si>
  <si>
    <t>2年度目(2024年度）　プロジェクト希望予算案【事業化研究開発】BRIDGE</t>
    <phoneticPr fontId="8"/>
  </si>
  <si>
    <t>2年度目(2024年度）　プロジェクト希望予算案【事業化研究開発】SIP</t>
    <rPh sb="25" eb="28">
      <t>ジギョウカ</t>
    </rPh>
    <phoneticPr fontId="8"/>
  </si>
  <si>
    <t>2年度目(2024年度）　プロジェクト希望予算案【事業化研究開発】SIP</t>
    <phoneticPr fontId="8"/>
  </si>
  <si>
    <t>2年度目(2024年度）　プロジェクト希望予算案【事業化研究開発】SIP</t>
    <phoneticPr fontId="8"/>
  </si>
  <si>
    <t>2年度目(2024年度）　プロジェクト希望予算案【用途特化型アプリ】</t>
    <phoneticPr fontId="8"/>
  </si>
  <si>
    <t>1年度目(2023年度）　プロジェクト希望予算案【事業化研究開発】SIP</t>
    <phoneticPr fontId="8"/>
  </si>
  <si>
    <t>2年度目(2024年度）　プロジェクト希望予算案【用途特化型アプリ】SIP</t>
    <phoneticPr fontId="8"/>
  </si>
  <si>
    <t>【用途特化型アプリ】SIP</t>
    <phoneticPr fontId="8"/>
  </si>
  <si>
    <t>【事業化研究開発】BRIDGE</t>
    <phoneticPr fontId="8"/>
  </si>
  <si>
    <t>【事業化研究開発】SIP</t>
    <phoneticPr fontId="8"/>
  </si>
  <si>
    <t xml:space="preserve"> </t>
    <phoneticPr fontId="8"/>
  </si>
  <si>
    <t>2025年度　プロジェクト希望予算案【事業化研究開発】BRIDGE</t>
    <phoneticPr fontId="8"/>
  </si>
  <si>
    <t>予算希望額</t>
    <phoneticPr fontId="8"/>
  </si>
  <si>
    <t>備考</t>
    <rPh sb="0" eb="2">
      <t>ビコウ</t>
    </rPh>
    <phoneticPr fontId="8"/>
  </si>
  <si>
    <t>ミルンダ（代表：国立研究開発法人産業技術総合研究所）</t>
    <phoneticPr fontId="8"/>
  </si>
  <si>
    <t>共同研究開発機関③</t>
    <rPh sb="0" eb="2">
      <t>キョウドウ</t>
    </rPh>
    <rPh sb="2" eb="6">
      <t>ケンキュウカイハツ</t>
    </rPh>
    <rPh sb="6" eb="8">
      <t>キカン</t>
    </rPh>
    <phoneticPr fontId="8"/>
  </si>
  <si>
    <t>実験用消耗品</t>
    <rPh sb="0" eb="3">
      <t>ジッケンヨウ</t>
    </rPh>
    <rPh sb="3" eb="6">
      <t>ショウモウヒン</t>
    </rPh>
    <phoneticPr fontId="8"/>
  </si>
  <si>
    <t>東京ー大阪　想定ユーザーとの打合せ</t>
    <rPh sb="0" eb="2">
      <t>トウキョウ</t>
    </rPh>
    <rPh sb="3" eb="5">
      <t>オオサカ</t>
    </rPh>
    <rPh sb="6" eb="8">
      <t>ソウテイ</t>
    </rPh>
    <rPh sb="14" eb="16">
      <t>ウチアワ</t>
    </rPh>
    <phoneticPr fontId="8"/>
  </si>
  <si>
    <t>米国出張、1回×２名、研究打ち合わせ</t>
    <phoneticPr fontId="8"/>
  </si>
  <si>
    <t>マネージャー　1名</t>
    <rPh sb="8" eb="9">
      <t>メイ</t>
    </rPh>
    <phoneticPr fontId="8"/>
  </si>
  <si>
    <t>主任研究員　1名</t>
    <rPh sb="0" eb="2">
      <t>シュニン</t>
    </rPh>
    <rPh sb="2" eb="5">
      <t>ケンキュウイン</t>
    </rPh>
    <rPh sb="7" eb="8">
      <t>メイ</t>
    </rPh>
    <phoneticPr fontId="8"/>
  </si>
  <si>
    <t>研究スペース賃貸料</t>
    <rPh sb="0" eb="2">
      <t>ケンキュウ</t>
    </rPh>
    <rPh sb="6" eb="9">
      <t>チンタイリョウ</t>
    </rPh>
    <phoneticPr fontId="8"/>
  </si>
  <si>
    <t>試作用原料</t>
    <rPh sb="0" eb="2">
      <t>シサク</t>
    </rPh>
    <rPh sb="2" eb="3">
      <t>ヨウ</t>
    </rPh>
    <rPh sb="3" eb="5">
      <t>ゲンリョウ</t>
    </rPh>
    <phoneticPr fontId="8"/>
  </si>
  <si>
    <t>（参考）</t>
    <rPh sb="1" eb="3">
      <t>サンコウ</t>
    </rPh>
    <phoneticPr fontId="8"/>
  </si>
  <si>
    <t>2025年度　【SIP契約額】</t>
  </si>
  <si>
    <t>外注費（分析作業）</t>
    <rPh sb="0" eb="3">
      <t>ガイチュウヒ</t>
    </rPh>
    <rPh sb="4" eb="6">
      <t>ブンセキ</t>
    </rPh>
    <rPh sb="6" eb="8">
      <t>サギョウ</t>
    </rPh>
    <phoneticPr fontId="8"/>
  </si>
  <si>
    <t>外注費（試作品作成）</t>
    <rPh sb="0" eb="3">
      <t>ガイチュウヒ</t>
    </rPh>
    <rPh sb="4" eb="7">
      <t>シサクヒン</t>
    </rPh>
    <rPh sb="7" eb="9">
      <t>サクセイ</t>
    </rPh>
    <phoneticPr fontId="8"/>
  </si>
  <si>
    <t>SIP契約額</t>
    <rPh sb="3" eb="6">
      <t>ケイヤクガク</t>
    </rPh>
    <phoneticPr fontId="8"/>
  </si>
  <si>
    <t>（単位：千円）</t>
    <phoneticPr fontId="8"/>
  </si>
  <si>
    <t>【SIP】2025年度 契約額</t>
    <rPh sb="12" eb="14">
      <t>ケイヤク</t>
    </rPh>
    <rPh sb="14" eb="15">
      <t>ガク</t>
    </rPh>
    <phoneticPr fontId="8"/>
  </si>
  <si>
    <t>【BRIDGE】2025年度 プロジェクト希望予算案（事業化研究開発）</t>
    <phoneticPr fontId="8"/>
  </si>
  <si>
    <t>共同研究開発機関②</t>
    <phoneticPr fontId="8"/>
  </si>
  <si>
    <t>代表研究開発機関：</t>
    <rPh sb="0" eb="2">
      <t>ダイヒョウ</t>
    </rPh>
    <rPh sb="2" eb="4">
      <t>ケンキュウ</t>
    </rPh>
    <rPh sb="4" eb="6">
      <t>カイハツ</t>
    </rPh>
    <rPh sb="6" eb="8">
      <t>キカン</t>
    </rPh>
    <phoneticPr fontId="8"/>
  </si>
  <si>
    <t>共同研究開発機関①：</t>
    <rPh sb="0" eb="2">
      <t>キョウドウ</t>
    </rPh>
    <rPh sb="2" eb="4">
      <t>ケンキュウ</t>
    </rPh>
    <rPh sb="4" eb="6">
      <t>カイハツ</t>
    </rPh>
    <rPh sb="6" eb="8">
      <t>キカン</t>
    </rPh>
    <phoneticPr fontId="8"/>
  </si>
  <si>
    <t>共同研究開発機関②：</t>
    <phoneticPr fontId="8"/>
  </si>
  <si>
    <t>直接経費</t>
    <rPh sb="0" eb="4">
      <t>チョクセツケイヒ</t>
    </rPh>
    <phoneticPr fontId="8"/>
  </si>
  <si>
    <t>間接経費</t>
    <rPh sb="0" eb="4">
      <t>カンセツケイヒ</t>
    </rPh>
    <phoneticPr fontId="8"/>
  </si>
  <si>
    <t>計</t>
    <rPh sb="0" eb="1">
      <t>ケイ</t>
    </rPh>
    <phoneticPr fontId="8"/>
  </si>
  <si>
    <t>機関名</t>
    <rPh sb="0" eb="3">
      <t>キカンメイ</t>
    </rPh>
    <phoneticPr fontId="8"/>
  </si>
  <si>
    <t>参画区分</t>
    <rPh sb="0" eb="4">
      <t>サンカククブン</t>
    </rPh>
    <phoneticPr fontId="8"/>
  </si>
  <si>
    <t>代表研究開発機関</t>
    <phoneticPr fontId="8"/>
  </si>
  <si>
    <t>共同研究開発機関①</t>
    <phoneticPr fontId="8"/>
  </si>
  <si>
    <t>共同研究開発機関③：</t>
    <phoneticPr fontId="8"/>
  </si>
  <si>
    <t>株式会社○○○○</t>
    <phoneticPr fontId="8"/>
  </si>
  <si>
    <t>共同研究開発機関③</t>
    <phoneticPr fontId="8"/>
  </si>
  <si>
    <t>【全体】</t>
    <rPh sb="1" eb="3">
      <t>ゼンタイ</t>
    </rPh>
    <phoneticPr fontId="8"/>
  </si>
  <si>
    <t>研究開発課題名：</t>
    <rPh sb="0" eb="7">
      <t>ケンキュウカイハツカダイメイ</t>
    </rPh>
    <phoneticPr fontId="8"/>
  </si>
  <si>
    <t>国立研究開発法人○○研究所</t>
    <rPh sb="0" eb="2">
      <t>コクリツ</t>
    </rPh>
    <rPh sb="2" eb="4">
      <t>ケンキュウ</t>
    </rPh>
    <rPh sb="4" eb="6">
      <t>カイハツ</t>
    </rPh>
    <rPh sb="6" eb="8">
      <t>ホウジン</t>
    </rPh>
    <rPh sb="10" eb="13">
      <t>ケンキュウジョ</t>
    </rPh>
    <phoneticPr fontId="8"/>
  </si>
  <si>
    <t>○○株式会社</t>
    <phoneticPr fontId="8"/>
  </si>
  <si>
    <t>国立大学法人○○大学</t>
    <rPh sb="0" eb="4">
      <t>コクリツダイガク</t>
    </rPh>
    <rPh sb="4" eb="6">
      <t>ホウジン</t>
    </rPh>
    <rPh sb="8" eb="10">
      <t>ダイガク</t>
    </rPh>
    <phoneticPr fontId="8"/>
  </si>
  <si>
    <t>プロジェクト全体</t>
    <phoneticPr fontId="8"/>
  </si>
  <si>
    <t>間接経費CK</t>
    <rPh sb="0" eb="2">
      <t>カンセツ</t>
    </rPh>
    <rPh sb="2" eb="4">
      <t>ケイヒ</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</si>
</sst>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000;[Red]\-#,##0.0000"/>
    <numFmt numFmtId="178" formatCode="0.000%"/>
  </numFmts>
  <fonts count="39">
    <font>
      <sz val="11"/>
      <color rgb="FF000000"/>
      <name val="Calibri"/>
      <scheme val="minor"/>
    </font>
    <font>
      <sz val="10"/>
      <color theme="1"/>
      <name val="MS PGothic"/>
      <family val="3"/>
      <charset val="128"/>
    </font>
    <font>
      <sz val="11"/>
      <color theme="1"/>
      <name val="MS PGothic"/>
      <family val="3"/>
      <charset val="128"/>
    </font>
    <font>
      <sz val="14"/>
      <color theme="1"/>
      <name val="MS PGothic"/>
      <family val="3"/>
      <charset val="128"/>
    </font>
    <font>
      <sz val="12"/>
      <color theme="1"/>
      <name val="MS PGothic"/>
      <family val="3"/>
      <charset val="128"/>
    </font>
    <font>
      <sz val="11"/>
      <name val="Calibri"/>
      <family val="2"/>
    </font>
    <font>
      <sz val="9"/>
      <color theme="1"/>
      <name val="MS PGothic"/>
      <family val="3"/>
      <charset val="128"/>
    </font>
    <font>
      <b/>
      <sz val="11"/>
      <color rgb="FFFF0000"/>
      <name val="MS PGothic"/>
      <family val="3"/>
      <charset val="128"/>
    </font>
    <font>
      <sz val="6"/>
      <name val="Calibri"/>
      <family val="3"/>
      <charset val="128"/>
      <scheme val="minor"/>
    </font>
    <font>
      <sz val="11"/>
      <color rgb="FF000000"/>
      <name val="ＭＳ Ｐゴシック"/>
      <family val="3"/>
      <charset val="128"/>
    </font>
    <font>
      <sz val="11"/>
      <color rgb="FF000000"/>
      <name val="Calibri"/>
      <family val="2"/>
      <scheme val="minor"/>
    </font>
    <font>
      <sz val="11"/>
      <color rgb="FF000000"/>
      <name val="游ゴシック"/>
      <family val="3"/>
      <charset val="128"/>
    </font>
    <font>
      <u/>
      <sz val="11"/>
      <color rgb="FF000000"/>
      <name val="游ゴシック"/>
      <family val="3"/>
      <charset val="128"/>
    </font>
    <font>
      <sz val="9"/>
      <color rgb="FF000000"/>
      <name val="游ゴシック"/>
      <family val="3"/>
      <charset val="128"/>
    </font>
    <font>
      <b/>
      <sz val="11"/>
      <color rgb="FF000000"/>
      <name val="游ゴシック"/>
      <family val="3"/>
      <charset val="128"/>
    </font>
    <font>
      <b/>
      <sz val="11"/>
      <color theme="0"/>
      <name val="游ゴシック"/>
      <family val="3"/>
      <charset val="128"/>
    </font>
    <font>
      <sz val="10"/>
      <name val="MS PGothic"/>
      <family val="3"/>
      <charset val="128"/>
    </font>
    <font>
      <sz val="9"/>
      <name val="MS PGothic"/>
      <family val="3"/>
      <charset val="128"/>
    </font>
    <font>
      <sz val="10"/>
      <color rgb="FFFF0000"/>
      <name val="MS PGothic"/>
      <family val="3"/>
      <charset val="128"/>
    </font>
    <font>
      <sz val="9"/>
      <color indexed="81"/>
      <name val="MS P ゴシック"/>
      <family val="3"/>
      <charset val="128"/>
    </font>
    <font>
      <sz val="9"/>
      <color rgb="FFFF0000"/>
      <name val="MS PGothic"/>
      <family val="3"/>
      <charset val="128"/>
    </font>
    <font>
      <sz val="11"/>
      <color rgb="FF000000"/>
      <name val="Calibri"/>
      <family val="2"/>
      <scheme val="minor"/>
    </font>
    <font>
      <sz val="10"/>
      <color theme="1"/>
      <name val="ＭＳ Ｐゴシック"/>
      <family val="3"/>
      <charset val="128"/>
    </font>
    <font>
      <sz val="14"/>
      <color theme="1"/>
      <name val="ＭＳ Ｐゴシック"/>
      <family val="3"/>
      <charset val="128"/>
    </font>
    <font>
      <sz val="11"/>
      <color theme="1"/>
      <name val="ＭＳ Ｐゴシック"/>
      <family val="3"/>
      <charset val="128"/>
    </font>
    <font>
      <sz val="11"/>
      <name val="ＭＳ Ｐゴシック"/>
      <family val="3"/>
      <charset val="128"/>
    </font>
    <font>
      <sz val="9"/>
      <color theme="1"/>
      <name val="ＭＳ Ｐゴシック"/>
      <family val="3"/>
      <charset val="128"/>
    </font>
    <font>
      <sz val="9"/>
      <color rgb="FFFF0000"/>
      <name val="ＭＳ Ｐゴシック"/>
      <family val="3"/>
      <charset val="128"/>
    </font>
    <font>
      <sz val="9"/>
      <name val="ＭＳ Ｐゴシック"/>
      <family val="3"/>
      <charset val="128"/>
    </font>
    <font>
      <b/>
      <sz val="11"/>
      <color rgb="FFFF0000"/>
      <name val="ＭＳ Ｐゴシック"/>
      <family val="3"/>
      <charset val="128"/>
    </font>
    <font>
      <sz val="10"/>
      <name val="ＭＳ Ｐゴシック"/>
      <family val="3"/>
      <charset val="128"/>
    </font>
    <font>
      <b/>
      <sz val="10"/>
      <color rgb="FFFF0000"/>
      <name val="ＭＳ Ｐゴシック"/>
      <family val="3"/>
      <charset val="128"/>
    </font>
    <font>
      <sz val="12"/>
      <color rgb="FF000000"/>
      <name val="ＭＳ Ｐゴシック"/>
      <family val="3"/>
      <charset val="128"/>
    </font>
    <font>
      <sz val="14"/>
      <name val="ＭＳ Ｐゴシック"/>
      <family val="3"/>
      <charset val="128"/>
    </font>
    <font>
      <sz val="10"/>
      <color rgb="FF000000"/>
      <name val="ＭＳ Ｐゴシック"/>
      <family val="3"/>
      <charset val="128"/>
    </font>
    <font>
      <b/>
      <sz val="14"/>
      <color rgb="FF000000"/>
      <name val="ＭＳ Ｐゴシック"/>
      <family val="3"/>
      <charset val="128"/>
    </font>
    <font>
      <b/>
      <sz val="12"/>
      <color theme="1"/>
      <name val="ＭＳ Ｐゴシック"/>
      <family val="3"/>
      <charset val="128"/>
    </font>
    <font>
      <b/>
      <sz val="10"/>
      <color rgb="FF000000"/>
      <name val="ＭＳ Ｐゴシック"/>
      <family val="3"/>
      <charset val="128"/>
    </font>
    <font>
      <b/>
      <sz val="8"/>
      <color rgb="FF000000"/>
      <name val="ＭＳ Ｐゴシック"/>
      <family val="3"/>
      <charset val="128"/>
    </font>
  </fonts>
  <fills count="10">
    <fill>
      <patternFill patternType="none"/>
    </fill>
    <fill>
      <patternFill patternType="gray125"/>
    </fill>
    <fill>
      <patternFill patternType="solid">
        <fgColor rgb="FFB8CCE4"/>
        <bgColor rgb="FFB8CCE4"/>
      </patternFill>
    </fill>
    <fill>
      <patternFill patternType="solid">
        <fgColor rgb="FFF2DBDB"/>
        <bgColor rgb="FFF2DBDB"/>
      </patternFill>
    </fill>
    <fill>
      <patternFill patternType="solid">
        <fgColor rgb="FFFFFF00"/>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theme="1" tint="0.499984740745262"/>
        <bgColor indexed="64"/>
      </patternFill>
    </fill>
    <fill>
      <patternFill patternType="solid">
        <fgColor rgb="FFFFFF99"/>
        <bgColor indexed="64"/>
      </patternFill>
    </fill>
    <fill>
      <patternFill patternType="solid">
        <fgColor theme="4" tint="0.59999389629810485"/>
        <bgColor indexed="64"/>
      </patternFill>
    </fill>
  </fills>
  <borders count="3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38" fontId="10" fillId="0" borderId="0" applyFont="0" applyFill="0" applyBorder="0" applyAlignment="0" applyProtection="0">
      <alignment vertical="center"/>
    </xf>
    <xf numFmtId="9" fontId="21" fillId="0" borderId="0" applyFont="0" applyFill="0" applyBorder="0" applyAlignment="0" applyProtection="0">
      <alignment vertical="center"/>
    </xf>
  </cellStyleXfs>
  <cellXfs count="176">
    <xf numFmtId="0" fontId="0" fillId="0" borderId="0" xfId="0" applyAlignment="1">
      <alignment vertical="center"/>
    </xf>
    <xf numFmtId="38" fontId="1" fillId="0" borderId="0" xfId="0" applyNumberFormat="1" applyFont="1" applyAlignment="1">
      <alignment vertical="center"/>
    </xf>
    <xf numFmtId="38" fontId="2" fillId="0" borderId="0" xfId="0" applyNumberFormat="1" applyFont="1" applyAlignment="1">
      <alignment vertical="center"/>
    </xf>
    <xf numFmtId="38" fontId="3" fillId="0" borderId="0" xfId="0" applyNumberFormat="1" applyFont="1" applyAlignment="1">
      <alignment vertical="center"/>
    </xf>
    <xf numFmtId="38" fontId="4" fillId="0" borderId="0" xfId="0" applyNumberFormat="1" applyFont="1" applyAlignment="1">
      <alignment vertical="center"/>
    </xf>
    <xf numFmtId="38" fontId="1" fillId="0" borderId="0" xfId="0" applyNumberFormat="1" applyFont="1" applyAlignment="1">
      <alignment horizontal="right" vertical="center"/>
    </xf>
    <xf numFmtId="38" fontId="1" fillId="0" borderId="12" xfId="0" applyNumberFormat="1" applyFont="1" applyBorder="1" applyAlignment="1">
      <alignment horizontal="right" vertical="center" wrapText="1"/>
    </xf>
    <xf numFmtId="38" fontId="1" fillId="0" borderId="8" xfId="0" applyNumberFormat="1" applyFont="1" applyBorder="1" applyAlignment="1">
      <alignment horizontal="right" vertical="center" wrapText="1"/>
    </xf>
    <xf numFmtId="38" fontId="1" fillId="0" borderId="16" xfId="0" applyNumberFormat="1" applyFont="1" applyBorder="1" applyAlignment="1">
      <alignment vertical="center" wrapText="1"/>
    </xf>
    <xf numFmtId="38" fontId="2" fillId="0" borderId="0" xfId="0" applyNumberFormat="1" applyFont="1" applyAlignment="1">
      <alignment vertical="center" wrapText="1"/>
    </xf>
    <xf numFmtId="38" fontId="1" fillId="0" borderId="16" xfId="0" applyNumberFormat="1" applyFont="1" applyBorder="1" applyAlignment="1">
      <alignment horizontal="right" vertical="center" wrapText="1"/>
    </xf>
    <xf numFmtId="38" fontId="6" fillId="0" borderId="0" xfId="0" applyNumberFormat="1" applyFont="1" applyAlignment="1">
      <alignment vertical="top" wrapText="1"/>
    </xf>
    <xf numFmtId="0" fontId="6" fillId="0" borderId="0" xfId="0" applyFont="1" applyAlignment="1">
      <alignment vertical="top"/>
    </xf>
    <xf numFmtId="38" fontId="4" fillId="0" borderId="0" xfId="0" applyNumberFormat="1" applyFont="1" applyAlignment="1">
      <alignment horizontal="left" vertical="center"/>
    </xf>
    <xf numFmtId="38" fontId="3" fillId="0" borderId="0" xfId="0" applyNumberFormat="1" applyFont="1" applyAlignment="1">
      <alignment horizontal="left" vertical="center"/>
    </xf>
    <xf numFmtId="38" fontId="2" fillId="0" borderId="0" xfId="0" applyNumberFormat="1" applyFont="1" applyAlignment="1">
      <alignment horizontal="right" vertical="center"/>
    </xf>
    <xf numFmtId="38" fontId="6" fillId="0" borderId="16" xfId="0" applyNumberFormat="1" applyFont="1" applyBorder="1" applyAlignment="1">
      <alignment vertical="center" shrinkToFit="1"/>
    </xf>
    <xf numFmtId="38" fontId="1" fillId="0" borderId="8" xfId="0" applyNumberFormat="1" applyFont="1" applyBorder="1" applyAlignment="1">
      <alignment vertical="center" wrapText="1"/>
    </xf>
    <xf numFmtId="38" fontId="6" fillId="0" borderId="8" xfId="0" applyNumberFormat="1" applyFont="1" applyBorder="1" applyAlignment="1">
      <alignment vertical="center" shrinkToFit="1"/>
    </xf>
    <xf numFmtId="38" fontId="1" fillId="0" borderId="16" xfId="0" applyNumberFormat="1" applyFont="1" applyBorder="1" applyAlignment="1">
      <alignment vertical="center" shrinkToFit="1"/>
    </xf>
    <xf numFmtId="38" fontId="2" fillId="0" borderId="2" xfId="0" applyNumberFormat="1" applyFont="1" applyBorder="1" applyAlignment="1">
      <alignment vertical="center"/>
    </xf>
    <xf numFmtId="38" fontId="7" fillId="0" borderId="2" xfId="0" applyNumberFormat="1" applyFont="1" applyBorder="1" applyAlignment="1">
      <alignment vertical="center"/>
    </xf>
    <xf numFmtId="38" fontId="6" fillId="0" borderId="16" xfId="0" applyNumberFormat="1" applyFont="1" applyBorder="1" applyAlignment="1">
      <alignment vertical="center" wrapText="1"/>
    </xf>
    <xf numFmtId="38" fontId="6" fillId="0" borderId="8" xfId="0" applyNumberFormat="1" applyFont="1" applyBorder="1" applyAlignment="1">
      <alignment vertical="center" wrapText="1"/>
    </xf>
    <xf numFmtId="38" fontId="3" fillId="0" borderId="0" xfId="0" applyNumberFormat="1" applyFont="1" applyAlignment="1">
      <alignment vertical="center" wrapText="1"/>
    </xf>
    <xf numFmtId="38" fontId="2" fillId="0" borderId="2" xfId="0" applyNumberFormat="1" applyFont="1" applyBorder="1" applyAlignment="1">
      <alignment vertical="center" wrapText="1"/>
    </xf>
    <xf numFmtId="38" fontId="2" fillId="0" borderId="0" xfId="0" quotePrefix="1" applyNumberFormat="1" applyFont="1" applyAlignment="1">
      <alignment vertical="center" wrapText="1"/>
    </xf>
    <xf numFmtId="0" fontId="9" fillId="0" borderId="0" xfId="0" applyFont="1" applyAlignment="1">
      <alignment vertical="center"/>
    </xf>
    <xf numFmtId="0" fontId="2" fillId="0" borderId="0" xfId="0" applyFont="1" applyAlignment="1">
      <alignment vertical="center"/>
    </xf>
    <xf numFmtId="38" fontId="2" fillId="0" borderId="0" xfId="0" applyNumberFormat="1" applyFont="1" applyAlignment="1">
      <alignment horizontal="center" vertical="center"/>
    </xf>
    <xf numFmtId="38" fontId="11" fillId="0" borderId="0" xfId="1" applyFont="1" applyAlignment="1">
      <alignment vertical="center"/>
    </xf>
    <xf numFmtId="38" fontId="11" fillId="0" borderId="0" xfId="1" applyFont="1" applyAlignment="1">
      <alignment horizontal="right" vertical="center"/>
    </xf>
    <xf numFmtId="38" fontId="12" fillId="0" borderId="0" xfId="1" applyFont="1" applyAlignment="1">
      <alignment vertical="center"/>
    </xf>
    <xf numFmtId="38" fontId="11" fillId="5" borderId="0" xfId="1" applyFont="1" applyFill="1" applyAlignment="1">
      <alignment vertical="center"/>
    </xf>
    <xf numFmtId="176" fontId="11" fillId="0" borderId="0" xfId="1" applyNumberFormat="1" applyFont="1" applyAlignment="1">
      <alignment vertical="center"/>
    </xf>
    <xf numFmtId="38" fontId="13" fillId="0" borderId="0" xfId="1" applyFont="1" applyAlignment="1">
      <alignment vertical="center"/>
    </xf>
    <xf numFmtId="38" fontId="11" fillId="0" borderId="0" xfId="1" applyFont="1" applyAlignment="1">
      <alignment horizontal="center" vertical="center"/>
    </xf>
    <xf numFmtId="38" fontId="14" fillId="0" borderId="0" xfId="1" applyFont="1" applyAlignment="1">
      <alignment vertical="center"/>
    </xf>
    <xf numFmtId="38" fontId="14" fillId="4" borderId="0" xfId="1" applyFont="1" applyFill="1" applyAlignment="1">
      <alignment vertical="center"/>
    </xf>
    <xf numFmtId="38" fontId="14" fillId="0" borderId="0" xfId="1" applyFont="1" applyAlignment="1">
      <alignment horizontal="right" vertical="center"/>
    </xf>
    <xf numFmtId="38" fontId="14" fillId="5" borderId="0" xfId="1" applyFont="1" applyFill="1" applyAlignment="1">
      <alignment vertical="center"/>
    </xf>
    <xf numFmtId="38" fontId="11" fillId="0" borderId="0" xfId="1" quotePrefix="1" applyFont="1" applyAlignment="1">
      <alignment vertical="center"/>
    </xf>
    <xf numFmtId="177" fontId="11" fillId="0" borderId="0" xfId="1" applyNumberFormat="1" applyFont="1" applyAlignment="1">
      <alignment vertical="center"/>
    </xf>
    <xf numFmtId="38" fontId="11" fillId="6" borderId="0" xfId="1" applyFont="1" applyFill="1" applyAlignment="1">
      <alignment vertical="center"/>
    </xf>
    <xf numFmtId="38" fontId="11" fillId="5" borderId="0" xfId="1" quotePrefix="1" applyFont="1" applyFill="1" applyAlignment="1">
      <alignment vertical="center"/>
    </xf>
    <xf numFmtId="38" fontId="15" fillId="7" borderId="0" xfId="1" applyFont="1" applyFill="1" applyAlignment="1">
      <alignment vertical="center"/>
    </xf>
    <xf numFmtId="38" fontId="2" fillId="0" borderId="6" xfId="0" applyNumberFormat="1" applyFont="1" applyBorder="1" applyAlignment="1">
      <alignment vertical="center"/>
    </xf>
    <xf numFmtId="38" fontId="7" fillId="0" borderId="6" xfId="0" applyNumberFormat="1" applyFont="1" applyBorder="1" applyAlignment="1">
      <alignment vertical="center"/>
    </xf>
    <xf numFmtId="38" fontId="16" fillId="0" borderId="12" xfId="0" applyNumberFormat="1" applyFont="1" applyBorder="1" applyAlignment="1">
      <alignment horizontal="right" vertical="center" wrapText="1"/>
    </xf>
    <xf numFmtId="38" fontId="16" fillId="0" borderId="8" xfId="0" applyNumberFormat="1" applyFont="1" applyBorder="1" applyAlignment="1">
      <alignment horizontal="right" vertical="center" wrapText="1"/>
    </xf>
    <xf numFmtId="38" fontId="16" fillId="0" borderId="16" xfId="0" applyNumberFormat="1" applyFont="1" applyBorder="1" applyAlignment="1">
      <alignment vertical="center" wrapText="1"/>
    </xf>
    <xf numFmtId="38" fontId="17" fillId="0" borderId="16" xfId="0" applyNumberFormat="1" applyFont="1" applyBorder="1" applyAlignment="1">
      <alignment vertical="center" shrinkToFit="1"/>
    </xf>
    <xf numFmtId="38" fontId="16" fillId="0" borderId="8" xfId="0" applyNumberFormat="1" applyFont="1" applyBorder="1" applyAlignment="1">
      <alignment vertical="center" wrapText="1"/>
    </xf>
    <xf numFmtId="38" fontId="17" fillId="0" borderId="8" xfId="0" applyNumberFormat="1" applyFont="1" applyBorder="1" applyAlignment="1">
      <alignment vertical="center" shrinkToFit="1"/>
    </xf>
    <xf numFmtId="38" fontId="18" fillId="0" borderId="16" xfId="0" applyNumberFormat="1" applyFont="1" applyBorder="1" applyAlignment="1">
      <alignment vertical="center" wrapText="1"/>
    </xf>
    <xf numFmtId="38" fontId="20" fillId="0" borderId="16" xfId="0" applyNumberFormat="1" applyFont="1" applyBorder="1" applyAlignment="1">
      <alignment vertical="center" shrinkToFit="1"/>
    </xf>
    <xf numFmtId="38" fontId="18" fillId="0" borderId="8" xfId="0" applyNumberFormat="1" applyFont="1" applyBorder="1" applyAlignment="1">
      <alignment vertical="center" wrapText="1"/>
    </xf>
    <xf numFmtId="38" fontId="20" fillId="0" borderId="8" xfId="0" applyNumberFormat="1" applyFont="1" applyBorder="1" applyAlignment="1">
      <alignment vertical="center" shrinkToFit="1"/>
    </xf>
    <xf numFmtId="38" fontId="20" fillId="0" borderId="16" xfId="0" applyNumberFormat="1" applyFont="1" applyBorder="1" applyAlignment="1">
      <alignment vertical="center" wrapText="1"/>
    </xf>
    <xf numFmtId="38" fontId="18" fillId="8" borderId="16" xfId="0" applyNumberFormat="1" applyFont="1" applyFill="1" applyBorder="1" applyAlignment="1">
      <alignment vertical="center" wrapText="1"/>
    </xf>
    <xf numFmtId="38" fontId="20" fillId="8" borderId="16" xfId="0" applyNumberFormat="1" applyFont="1" applyFill="1" applyBorder="1" applyAlignment="1">
      <alignment vertical="center" shrinkToFit="1"/>
    </xf>
    <xf numFmtId="38" fontId="6" fillId="8" borderId="16" xfId="0" applyNumberFormat="1" applyFont="1" applyFill="1" applyBorder="1" applyAlignment="1">
      <alignment vertical="center" shrinkToFit="1"/>
    </xf>
    <xf numFmtId="38" fontId="18" fillId="8" borderId="8" xfId="0" applyNumberFormat="1" applyFont="1" applyFill="1" applyBorder="1" applyAlignment="1">
      <alignment vertical="center" wrapText="1"/>
    </xf>
    <xf numFmtId="38" fontId="20" fillId="8" borderId="8" xfId="0" applyNumberFormat="1" applyFont="1" applyFill="1" applyBorder="1" applyAlignment="1">
      <alignment vertical="center" wrapText="1"/>
    </xf>
    <xf numFmtId="38" fontId="20" fillId="8" borderId="16" xfId="0" applyNumberFormat="1" applyFont="1" applyFill="1" applyBorder="1" applyAlignment="1">
      <alignment vertical="center" wrapText="1"/>
    </xf>
    <xf numFmtId="38" fontId="18" fillId="8" borderId="30" xfId="0" applyNumberFormat="1" applyFont="1" applyFill="1" applyBorder="1" applyAlignment="1" applyProtection="1">
      <alignment vertical="center"/>
      <protection locked="0"/>
    </xf>
    <xf numFmtId="38" fontId="20" fillId="8" borderId="8"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0" borderId="27" xfId="0" applyNumberFormat="1" applyFont="1" applyBorder="1" applyAlignment="1">
      <alignment vertical="center" shrinkToFit="1"/>
    </xf>
    <xf numFmtId="38" fontId="1" fillId="0" borderId="30" xfId="0" applyNumberFormat="1" applyFont="1" applyBorder="1" applyAlignment="1">
      <alignment vertical="center" wrapText="1"/>
    </xf>
    <xf numFmtId="38" fontId="6" fillId="0" borderId="30" xfId="0" applyNumberFormat="1" applyFont="1" applyBorder="1" applyAlignment="1">
      <alignment vertical="center" shrinkToFit="1"/>
    </xf>
    <xf numFmtId="38" fontId="18" fillId="0" borderId="30" xfId="0" applyNumberFormat="1" applyFont="1" applyBorder="1" applyAlignment="1">
      <alignment vertical="center" wrapText="1"/>
    </xf>
    <xf numFmtId="38" fontId="20" fillId="0" borderId="30" xfId="0" applyNumberFormat="1" applyFont="1" applyBorder="1" applyAlignment="1">
      <alignment vertical="center" shrinkToFit="1"/>
    </xf>
    <xf numFmtId="38" fontId="17" fillId="0" borderId="30" xfId="0" applyNumberFormat="1" applyFont="1" applyBorder="1" applyAlignment="1">
      <alignment vertical="center" shrinkToFit="1"/>
    </xf>
    <xf numFmtId="38" fontId="1" fillId="9" borderId="16" xfId="0" applyNumberFormat="1" applyFont="1" applyFill="1" applyBorder="1" applyAlignment="1">
      <alignment vertical="center" wrapText="1"/>
    </xf>
    <xf numFmtId="38" fontId="6" fillId="9" borderId="10" xfId="0" applyNumberFormat="1" applyFont="1" applyFill="1" applyBorder="1" applyAlignment="1">
      <alignment vertical="center" shrinkToFit="1"/>
    </xf>
    <xf numFmtId="38" fontId="1" fillId="9" borderId="30" xfId="0" applyNumberFormat="1" applyFont="1" applyFill="1" applyBorder="1" applyAlignment="1">
      <alignment vertical="center" wrapText="1"/>
    </xf>
    <xf numFmtId="38" fontId="6" fillId="9" borderId="30" xfId="0" applyNumberFormat="1" applyFont="1" applyFill="1" applyBorder="1" applyAlignment="1">
      <alignment vertical="center" shrinkToFit="1"/>
    </xf>
    <xf numFmtId="38" fontId="16" fillId="9" borderId="30" xfId="0" applyNumberFormat="1" applyFont="1" applyFill="1" applyBorder="1" applyAlignment="1">
      <alignment vertical="center" wrapText="1"/>
    </xf>
    <xf numFmtId="38" fontId="1" fillId="9" borderId="10" xfId="0" applyNumberFormat="1" applyFont="1" applyFill="1" applyBorder="1" applyAlignment="1">
      <alignment vertical="center" shrinkToFit="1"/>
    </xf>
    <xf numFmtId="38" fontId="1" fillId="9" borderId="30" xfId="0" applyNumberFormat="1" applyFont="1" applyFill="1" applyBorder="1" applyAlignment="1">
      <alignment vertical="center" shrinkToFit="1"/>
    </xf>
    <xf numFmtId="38" fontId="1" fillId="9" borderId="10" xfId="0" applyNumberFormat="1" applyFont="1" applyFill="1" applyBorder="1" applyAlignment="1">
      <alignment vertical="center" wrapText="1"/>
    </xf>
    <xf numFmtId="38" fontId="6" fillId="9" borderId="16" xfId="0" applyNumberFormat="1" applyFont="1" applyFill="1" applyBorder="1" applyAlignment="1">
      <alignment vertical="center" shrinkToFit="1"/>
    </xf>
    <xf numFmtId="38" fontId="1" fillId="9" borderId="16" xfId="0" applyNumberFormat="1" applyFont="1" applyFill="1" applyBorder="1" applyAlignment="1">
      <alignment vertical="center" shrinkToFit="1"/>
    </xf>
    <xf numFmtId="38" fontId="22" fillId="0" borderId="0" xfId="0" applyNumberFormat="1" applyFont="1" applyAlignment="1">
      <alignment vertical="center"/>
    </xf>
    <xf numFmtId="38" fontId="23" fillId="0" borderId="0" xfId="0" applyNumberFormat="1" applyFont="1" applyAlignment="1">
      <alignment vertical="center"/>
    </xf>
    <xf numFmtId="38" fontId="24" fillId="0" borderId="0" xfId="0" applyNumberFormat="1" applyFont="1" applyAlignment="1">
      <alignment vertical="center"/>
    </xf>
    <xf numFmtId="38" fontId="24" fillId="0" borderId="0" xfId="0" applyNumberFormat="1" applyFont="1" applyAlignment="1">
      <alignment horizontal="right" vertical="center"/>
    </xf>
    <xf numFmtId="38" fontId="22" fillId="0" borderId="0" xfId="0" applyNumberFormat="1" applyFont="1" applyAlignment="1">
      <alignment horizontal="right" vertical="center"/>
    </xf>
    <xf numFmtId="38" fontId="24" fillId="0" borderId="6" xfId="0" applyNumberFormat="1" applyFont="1" applyBorder="1" applyAlignment="1">
      <alignment vertical="center"/>
    </xf>
    <xf numFmtId="38" fontId="29" fillId="0" borderId="6" xfId="0" applyNumberFormat="1" applyFont="1" applyBorder="1" applyAlignment="1">
      <alignment vertical="center"/>
    </xf>
    <xf numFmtId="38" fontId="22" fillId="0" borderId="6" xfId="0" applyNumberFormat="1" applyFont="1" applyBorder="1" applyAlignment="1">
      <alignment vertical="center"/>
    </xf>
    <xf numFmtId="38" fontId="31" fillId="0" borderId="6" xfId="0" applyNumberFormat="1" applyFont="1" applyBorder="1" applyAlignment="1">
      <alignment vertical="center"/>
    </xf>
    <xf numFmtId="0" fontId="32" fillId="0" borderId="0" xfId="0" applyFont="1" applyAlignment="1">
      <alignment vertical="center"/>
    </xf>
    <xf numFmtId="38" fontId="25" fillId="0" borderId="6" xfId="0" applyNumberFormat="1" applyFont="1" applyBorder="1" applyAlignment="1">
      <alignment vertical="center"/>
    </xf>
    <xf numFmtId="38" fontId="25" fillId="0" borderId="0" xfId="0" applyNumberFormat="1" applyFont="1" applyAlignment="1">
      <alignment vertical="center"/>
    </xf>
    <xf numFmtId="38" fontId="33" fillId="0" borderId="0" xfId="0" applyNumberFormat="1" applyFont="1" applyAlignment="1">
      <alignment vertical="center"/>
    </xf>
    <xf numFmtId="38" fontId="25" fillId="0" borderId="0" xfId="0" applyNumberFormat="1" applyFont="1" applyAlignment="1">
      <alignment horizontal="right" vertical="center"/>
    </xf>
    <xf numFmtId="38" fontId="30" fillId="0" borderId="0" xfId="0" applyNumberFormat="1" applyFont="1" applyAlignment="1">
      <alignment horizontal="right" vertical="center"/>
    </xf>
    <xf numFmtId="20" fontId="22" fillId="0" borderId="0" xfId="0" applyNumberFormat="1" applyFont="1" applyAlignment="1">
      <alignment vertical="center"/>
    </xf>
    <xf numFmtId="38" fontId="34" fillId="0" borderId="30" xfId="0" applyNumberFormat="1" applyFont="1" applyBorder="1" applyAlignment="1">
      <alignment vertical="center"/>
    </xf>
    <xf numFmtId="0" fontId="35" fillId="0" borderId="0" xfId="0" applyFont="1" applyAlignment="1">
      <alignment vertical="center"/>
    </xf>
    <xf numFmtId="38" fontId="36" fillId="0" borderId="0" xfId="0" applyNumberFormat="1" applyFont="1" applyAlignment="1">
      <alignment vertical="center"/>
    </xf>
    <xf numFmtId="0" fontId="34" fillId="9" borderId="30" xfId="0" applyFont="1" applyFill="1" applyBorder="1" applyAlignment="1">
      <alignment vertical="center"/>
    </xf>
    <xf numFmtId="0" fontId="37" fillId="9" borderId="30" xfId="0" applyFont="1" applyFill="1" applyBorder="1" applyAlignment="1">
      <alignment horizontal="center" vertical="center"/>
    </xf>
    <xf numFmtId="38" fontId="34" fillId="0" borderId="30" xfId="1" applyFont="1" applyBorder="1" applyAlignment="1">
      <alignment vertical="center"/>
    </xf>
    <xf numFmtId="38" fontId="34" fillId="9" borderId="30" xfId="1" applyFont="1" applyFill="1" applyBorder="1" applyAlignment="1">
      <alignment vertical="center"/>
    </xf>
    <xf numFmtId="0" fontId="34" fillId="0" borderId="0" xfId="0" applyFont="1" applyAlignment="1">
      <alignment vertical="center"/>
    </xf>
    <xf numFmtId="0" fontId="34" fillId="0" borderId="0" xfId="0" applyFont="1" applyAlignment="1">
      <alignment horizontal="right" vertical="center"/>
    </xf>
    <xf numFmtId="38" fontId="28" fillId="0" borderId="30" xfId="0" applyNumberFormat="1" applyFont="1" applyBorder="1" applyAlignment="1">
      <alignment vertical="center" shrinkToFit="1"/>
    </xf>
    <xf numFmtId="38" fontId="28" fillId="9" borderId="30" xfId="0" applyNumberFormat="1" applyFont="1" applyFill="1" applyBorder="1" applyAlignment="1">
      <alignment vertical="center" shrinkToFit="1"/>
    </xf>
    <xf numFmtId="38" fontId="26" fillId="0" borderId="30" xfId="0" applyNumberFormat="1" applyFont="1" applyBorder="1" applyAlignment="1">
      <alignment vertical="center" shrinkToFit="1"/>
    </xf>
    <xf numFmtId="38" fontId="26" fillId="9" borderId="30" xfId="0" applyNumberFormat="1" applyFont="1" applyFill="1" applyBorder="1" applyAlignment="1">
      <alignment vertical="center" shrinkToFit="1"/>
    </xf>
    <xf numFmtId="38" fontId="27" fillId="0" borderId="30" xfId="0" applyNumberFormat="1" applyFont="1" applyBorder="1" applyAlignment="1">
      <alignment vertical="center" shrinkToFit="1"/>
    </xf>
    <xf numFmtId="9" fontId="9" fillId="0" borderId="6" xfId="2" applyFont="1" applyFill="1" applyBorder="1" applyAlignment="1">
      <alignment vertical="center"/>
    </xf>
    <xf numFmtId="0" fontId="9" fillId="0" borderId="6" xfId="0" applyFont="1" applyBorder="1" applyAlignment="1">
      <alignment vertical="center"/>
    </xf>
    <xf numFmtId="0" fontId="32" fillId="0" borderId="6" xfId="0" applyFont="1" applyBorder="1" applyAlignment="1">
      <alignment vertical="center"/>
    </xf>
    <xf numFmtId="0" fontId="37" fillId="0" borderId="31" xfId="0" applyFont="1" applyBorder="1" applyAlignment="1">
      <alignment horizontal="center" vertical="center"/>
    </xf>
    <xf numFmtId="0" fontId="34" fillId="0" borderId="6" xfId="0" applyFont="1" applyBorder="1" applyAlignment="1">
      <alignment horizontal="center" vertical="center"/>
    </xf>
    <xf numFmtId="0" fontId="34" fillId="0" borderId="6" xfId="0" applyFont="1" applyBorder="1" applyAlignment="1">
      <alignment vertical="center"/>
    </xf>
    <xf numFmtId="0" fontId="0" fillId="0" borderId="6" xfId="0" applyBorder="1" applyAlignment="1">
      <alignment vertical="center"/>
    </xf>
    <xf numFmtId="0" fontId="34" fillId="0" borderId="31" xfId="0" applyFont="1" applyBorder="1" applyAlignment="1">
      <alignment horizontal="center" vertical="center"/>
    </xf>
    <xf numFmtId="38" fontId="34" fillId="0" borderId="31" xfId="1" applyFont="1" applyFill="1" applyBorder="1" applyAlignment="1">
      <alignment horizontal="center" vertical="center"/>
    </xf>
    <xf numFmtId="0" fontId="37" fillId="0" borderId="6" xfId="0" applyFont="1" applyBorder="1" applyAlignment="1">
      <alignment horizontal="center" vertical="center"/>
    </xf>
    <xf numFmtId="38" fontId="38" fillId="0" borderId="31" xfId="1" applyFont="1" applyFill="1" applyBorder="1" applyAlignment="1">
      <alignment horizontal="center" vertical="center"/>
    </xf>
    <xf numFmtId="38" fontId="22" fillId="3" borderId="30" xfId="0" applyNumberFormat="1" applyFont="1" applyFill="1" applyBorder="1" applyAlignment="1">
      <alignment vertical="center"/>
    </xf>
    <xf numFmtId="178" fontId="34" fillId="0" borderId="6" xfId="2" applyNumberFormat="1" applyFont="1" applyFill="1" applyBorder="1" applyAlignment="1">
      <alignment vertical="center"/>
    </xf>
    <xf numFmtId="38" fontId="1" fillId="2" borderId="4" xfId="0" applyNumberFormat="1" applyFont="1" applyFill="1" applyBorder="1" applyAlignment="1">
      <alignment horizontal="center" vertical="center" wrapText="1"/>
    </xf>
    <xf numFmtId="0" fontId="5" fillId="0" borderId="8" xfId="0" applyFont="1" applyBorder="1" applyAlignment="1">
      <alignment vertical="center"/>
    </xf>
    <xf numFmtId="38" fontId="1" fillId="3" borderId="14" xfId="0" applyNumberFormat="1" applyFont="1" applyFill="1" applyBorder="1" applyAlignment="1">
      <alignment horizontal="left" vertical="center" shrinkToFit="1"/>
    </xf>
    <xf numFmtId="0" fontId="5" fillId="0" borderId="15" xfId="0" applyFont="1" applyBorder="1" applyAlignment="1">
      <alignment vertical="center"/>
    </xf>
    <xf numFmtId="38" fontId="1" fillId="3" borderId="17" xfId="0" applyNumberFormat="1" applyFont="1" applyFill="1" applyBorder="1" applyAlignment="1">
      <alignment horizontal="left" vertical="center" shrinkToFit="1"/>
    </xf>
    <xf numFmtId="0" fontId="5" fillId="0" borderId="18" xfId="0" applyFont="1" applyBorder="1" applyAlignment="1">
      <alignment vertical="center"/>
    </xf>
    <xf numFmtId="38" fontId="1" fillId="3" borderId="10" xfId="0" applyNumberFormat="1" applyFont="1" applyFill="1" applyBorder="1" applyAlignment="1">
      <alignment horizontal="left" vertical="center" wrapText="1"/>
    </xf>
    <xf numFmtId="0" fontId="5" fillId="0" borderId="11" xfId="0" applyFont="1" applyBorder="1" applyAlignment="1">
      <alignment vertical="center"/>
    </xf>
    <xf numFmtId="38" fontId="1" fillId="3" borderId="10" xfId="0" applyNumberFormat="1" applyFont="1" applyFill="1" applyBorder="1" applyAlignment="1">
      <alignment horizontal="left" vertical="center" shrinkToFit="1"/>
    </xf>
    <xf numFmtId="38" fontId="1" fillId="2" borderId="20" xfId="0" applyNumberFormat="1" applyFont="1" applyFill="1" applyBorder="1" applyAlignment="1">
      <alignment horizontal="left" vertical="center" shrinkToFit="1"/>
    </xf>
    <xf numFmtId="0" fontId="5" fillId="0" borderId="21" xfId="0" applyFont="1" applyBorder="1" applyAlignment="1">
      <alignment vertical="center"/>
    </xf>
    <xf numFmtId="0" fontId="5" fillId="0" borderId="22" xfId="0" applyFont="1" applyBorder="1" applyAlignment="1">
      <alignment vertical="center"/>
    </xf>
    <xf numFmtId="38" fontId="1" fillId="2" borderId="10" xfId="0" applyNumberFormat="1" applyFont="1" applyFill="1" applyBorder="1" applyAlignment="1">
      <alignment horizontal="left" vertical="center" shrinkToFit="1"/>
    </xf>
    <xf numFmtId="0" fontId="5" fillId="0" borderId="23" xfId="0" applyFont="1" applyBorder="1" applyAlignment="1">
      <alignment vertical="center"/>
    </xf>
    <xf numFmtId="0" fontId="5" fillId="0" borderId="24" xfId="0" applyFont="1" applyBorder="1" applyAlignment="1">
      <alignment vertical="center"/>
    </xf>
    <xf numFmtId="38" fontId="1" fillId="2" borderId="10" xfId="0" applyNumberFormat="1" applyFont="1" applyFill="1" applyBorder="1" applyAlignment="1">
      <alignment horizontal="center" vertical="center" shrinkToFit="1"/>
    </xf>
    <xf numFmtId="38" fontId="2" fillId="2" borderId="9" xfId="0" applyNumberFormat="1" applyFont="1" applyFill="1" applyBorder="1" applyAlignment="1">
      <alignment horizontal="center" vertical="center" textRotation="255" wrapText="1"/>
    </xf>
    <xf numFmtId="0" fontId="5" fillId="0" borderId="13" xfId="0" applyFont="1" applyBorder="1" applyAlignment="1">
      <alignment vertical="center"/>
    </xf>
    <xf numFmtId="0" fontId="5" fillId="0" borderId="19" xfId="0" applyFont="1" applyBorder="1" applyAlignment="1">
      <alignment vertical="center"/>
    </xf>
    <xf numFmtId="38" fontId="1" fillId="2" borderId="1" xfId="0" applyNumberFormat="1" applyFont="1" applyFill="1" applyBorder="1" applyAlignment="1">
      <alignment horizontal="center" vertical="center" wrapText="1"/>
    </xf>
    <xf numFmtId="0" fontId="5" fillId="0" borderId="2" xfId="0" applyFont="1" applyBorder="1" applyAlignment="1">
      <alignment vertical="center"/>
    </xf>
    <xf numFmtId="0" fontId="5" fillId="0" borderId="3"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38" fontId="2" fillId="0" borderId="28" xfId="0" applyNumberFormat="1" applyFont="1" applyBorder="1" applyAlignment="1">
      <alignment horizontal="left" vertical="center" wrapText="1"/>
    </xf>
    <xf numFmtId="38" fontId="2" fillId="0" borderId="6" xfId="0" applyNumberFormat="1" applyFont="1" applyBorder="1" applyAlignment="1">
      <alignment horizontal="left" vertical="center" wrapText="1"/>
    </xf>
    <xf numFmtId="38" fontId="2" fillId="0" borderId="0" xfId="0" applyNumberFormat="1" applyFont="1" applyAlignment="1">
      <alignment horizontal="left" vertical="center" wrapText="1"/>
    </xf>
    <xf numFmtId="38" fontId="3" fillId="0" borderId="0" xfId="0" applyNumberFormat="1" applyFont="1" applyAlignment="1">
      <alignment horizontal="left" vertical="center"/>
    </xf>
    <xf numFmtId="38" fontId="1" fillId="3" borderId="1" xfId="0" applyNumberFormat="1" applyFont="1" applyFill="1" applyBorder="1" applyAlignment="1">
      <alignment vertical="center" shrinkToFit="1"/>
    </xf>
    <xf numFmtId="0" fontId="5" fillId="0" borderId="25" xfId="0" applyFont="1" applyBorder="1" applyAlignment="1">
      <alignment vertical="center"/>
    </xf>
    <xf numFmtId="0" fontId="5" fillId="0" borderId="26" xfId="0" applyFont="1" applyBorder="1" applyAlignment="1">
      <alignment vertical="center"/>
    </xf>
    <xf numFmtId="0" fontId="5" fillId="0" borderId="27" xfId="0" applyFont="1" applyBorder="1" applyAlignment="1">
      <alignment vertical="center"/>
    </xf>
    <xf numFmtId="0" fontId="5" fillId="0" borderId="12" xfId="0" applyFont="1" applyBorder="1" applyAlignment="1">
      <alignment vertical="center"/>
    </xf>
    <xf numFmtId="38" fontId="1" fillId="3" borderId="28" xfId="0" applyNumberFormat="1" applyFont="1" applyFill="1" applyBorder="1" applyAlignment="1">
      <alignment vertical="center" shrinkToFit="1"/>
    </xf>
    <xf numFmtId="0" fontId="5" fillId="0" borderId="29" xfId="0" applyFont="1" applyBorder="1" applyAlignment="1">
      <alignment vertical="center"/>
    </xf>
    <xf numFmtId="38" fontId="1" fillId="2" borderId="20" xfId="0" applyNumberFormat="1" applyFont="1" applyFill="1" applyBorder="1" applyAlignment="1">
      <alignment horizontal="center" vertical="center" shrinkToFit="1"/>
    </xf>
    <xf numFmtId="0" fontId="34" fillId="0" borderId="0" xfId="0" applyFont="1" applyAlignment="1">
      <alignment vertical="center" wrapText="1"/>
    </xf>
    <xf numFmtId="0" fontId="34" fillId="0" borderId="0" xfId="0" applyFont="1" applyAlignment="1">
      <alignment vertical="center"/>
    </xf>
    <xf numFmtId="38" fontId="26" fillId="2" borderId="30" xfId="0" applyNumberFormat="1" applyFont="1" applyFill="1" applyBorder="1" applyAlignment="1">
      <alignment horizontal="center" vertical="center" shrinkToFit="1"/>
    </xf>
    <xf numFmtId="0" fontId="28" fillId="0" borderId="30" xfId="0" applyFont="1" applyBorder="1" applyAlignment="1">
      <alignment vertical="center" shrinkToFit="1"/>
    </xf>
    <xf numFmtId="38" fontId="22" fillId="2" borderId="30" xfId="0" applyNumberFormat="1" applyFont="1" applyFill="1" applyBorder="1" applyAlignment="1">
      <alignment horizontal="center" vertical="center" shrinkToFit="1"/>
    </xf>
    <xf numFmtId="0" fontId="30" fillId="0" borderId="30" xfId="0" applyFont="1" applyBorder="1" applyAlignment="1">
      <alignment vertical="center" shrinkToFit="1"/>
    </xf>
    <xf numFmtId="0" fontId="25" fillId="0" borderId="30" xfId="0" applyFont="1" applyBorder="1" applyAlignment="1">
      <alignment vertical="center" shrinkToFit="1"/>
    </xf>
    <xf numFmtId="38" fontId="22" fillId="2" borderId="30" xfId="0" applyNumberFormat="1" applyFont="1" applyFill="1" applyBorder="1" applyAlignment="1">
      <alignment horizontal="center" vertical="center" textRotation="255" shrinkToFit="1"/>
    </xf>
    <xf numFmtId="38" fontId="26" fillId="3" borderId="30" xfId="0" applyNumberFormat="1" applyFont="1" applyFill="1" applyBorder="1" applyAlignment="1">
      <alignment vertical="center" shrinkToFit="1"/>
    </xf>
    <xf numFmtId="38" fontId="30" fillId="2" borderId="30" xfId="0" applyNumberFormat="1" applyFont="1" applyFill="1" applyBorder="1" applyAlignment="1">
      <alignment horizontal="center" vertical="center" shrinkToFit="1"/>
    </xf>
    <xf numFmtId="38" fontId="1" fillId="2" borderId="17" xfId="0" applyNumberFormat="1" applyFont="1" applyFill="1" applyBorder="1" applyAlignment="1">
      <alignment horizontal="center" vertical="center" wrapText="1"/>
    </xf>
    <xf numFmtId="38" fontId="1" fillId="2" borderId="30" xfId="0" applyNumberFormat="1" applyFont="1" applyFill="1" applyBorder="1" applyAlignment="1">
      <alignment horizontal="center" vertical="center" wrapText="1"/>
    </xf>
  </cellXfs>
  <cellStyles count="3">
    <cellStyle name="パーセント" xfId="2" builtinId="5"/>
    <cellStyle name="桁区切り" xfId="1" builtinId="6"/>
    <cellStyle name="標準" xfId="0" builtinId="0"/>
  </cellStyles>
  <dxfs count="1">
    <dxf>
      <font>
        <b/>
        <i val="0"/>
        <color theme="1"/>
      </font>
      <fill>
        <patternFill>
          <bgColor rgb="FFFFFF00"/>
        </patternFill>
      </fill>
    </dxf>
  </dxfs>
  <tableStyles count="0" defaultTableStyle="TableStyleMedium2" defaultPivotStyle="PivotStyleLight16"/>
  <colors>
    <mruColors>
      <color rgb="FFFF0000"/>
      <color rgb="FF00A249"/>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183747</xdr:colOff>
      <xdr:row>17</xdr:row>
      <xdr:rowOff>180136</xdr:rowOff>
    </xdr:from>
    <xdr:to>
      <xdr:col>9</xdr:col>
      <xdr:colOff>82783</xdr:colOff>
      <xdr:row>19</xdr:row>
      <xdr:rowOff>3063</xdr:rowOff>
    </xdr:to>
    <xdr:sp macro="" textlink="">
      <xdr:nvSpPr>
        <xdr:cNvPr id="2" name="二等辺三角形 1">
          <a:extLst>
            <a:ext uri="{FF2B5EF4-FFF2-40B4-BE49-F238E27FC236}">
              <a16:creationId xmlns:a16="http://schemas.microsoft.com/office/drawing/2014/main" id="{778318F0-2D1D-564E-B136-0D08CA411481}"/>
            </a:ext>
          </a:extLst>
        </xdr:cNvPr>
        <xdr:cNvSpPr/>
      </xdr:nvSpPr>
      <xdr:spPr>
        <a:xfrm flipV="1">
          <a:off x="1153565" y="3557181"/>
          <a:ext cx="5129127" cy="273200"/>
        </a:xfrm>
        <a:prstGeom prst="triangl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304800</xdr:colOff>
      <xdr:row>3</xdr:row>
      <xdr:rowOff>19049</xdr:rowOff>
    </xdr:from>
    <xdr:to>
      <xdr:col>14</xdr:col>
      <xdr:colOff>171450</xdr:colOff>
      <xdr:row>7</xdr:row>
      <xdr:rowOff>266699</xdr:rowOff>
    </xdr:to>
    <xdr:sp macro="" textlink="">
      <xdr:nvSpPr>
        <xdr:cNvPr id="2" name="吹き出し: 角を丸めた四角形 1">
          <a:extLst>
            <a:ext uri="{FF2B5EF4-FFF2-40B4-BE49-F238E27FC236}">
              <a16:creationId xmlns:a16="http://schemas.microsoft.com/office/drawing/2014/main" id="{30664B60-371F-809F-A59D-271834BF1216}"/>
            </a:ext>
          </a:extLst>
        </xdr:cNvPr>
        <xdr:cNvSpPr/>
      </xdr:nvSpPr>
      <xdr:spPr>
        <a:xfrm>
          <a:off x="8105775" y="781049"/>
          <a:ext cx="4133850" cy="1400175"/>
        </a:xfrm>
        <a:prstGeom prst="wedgeRoundRectCallout">
          <a:avLst>
            <a:gd name="adj1" fmla="val -88575"/>
            <a:gd name="adj2" fmla="val -36879"/>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・研究開発課題名（テーマ名）はここ</a:t>
          </a:r>
          <a:r>
            <a:rPr kumimoji="1" lang="en-US" altLang="ja-JP" sz="1100" b="1">
              <a:solidFill>
                <a:srgbClr val="FF0000"/>
              </a:solidFill>
              <a:latin typeface="游ゴシック" panose="020B0400000000000000" pitchFamily="50" charset="-128"/>
              <a:ea typeface="游ゴシック" panose="020B0400000000000000" pitchFamily="50" charset="-128"/>
            </a:rPr>
            <a:t>[B4]</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a:t>
          </a:r>
          <a:r>
            <a:rPr kumimoji="1" lang="en-US" altLang="ja-JP" sz="1100" b="1">
              <a:solidFill>
                <a:srgbClr val="FF0000"/>
              </a:solidFill>
              <a:latin typeface="游ゴシック" panose="020B0400000000000000" pitchFamily="50" charset="-128"/>
              <a:ea typeface="游ゴシック" panose="020B0400000000000000" pitchFamily="50" charset="-128"/>
            </a:rPr>
            <a:t>2</a:t>
          </a:r>
          <a:r>
            <a:rPr kumimoji="1" lang="ja-JP" altLang="en-US" sz="1100" b="1">
              <a:solidFill>
                <a:srgbClr val="FF0000"/>
              </a:solidFill>
              <a:latin typeface="游ゴシック" panose="020B0400000000000000" pitchFamily="50" charset="-128"/>
              <a:ea typeface="游ゴシック" panose="020B0400000000000000" pitchFamily="50" charset="-128"/>
            </a:rPr>
            <a:t>シート以降の機関名</a:t>
          </a:r>
          <a:r>
            <a:rPr kumimoji="1" lang="en-US" altLang="ja-JP" sz="1100" b="1">
              <a:solidFill>
                <a:srgbClr val="FF0000"/>
              </a:solidFill>
              <a:latin typeface="游ゴシック" panose="020B0400000000000000" pitchFamily="50" charset="-128"/>
              <a:ea typeface="游ゴシック" panose="020B0400000000000000" pitchFamily="50" charset="-128"/>
            </a:rPr>
            <a:t>[D3]</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・間接経費はこのシートに手打ちしてください。</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・端数は使用しないでください。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0</xdr:colOff>
      <xdr:row>7</xdr:row>
      <xdr:rowOff>9524</xdr:rowOff>
    </xdr:from>
    <xdr:ext cx="7475220" cy="3451860"/>
    <xdr:sp macro="" textlink="">
      <xdr:nvSpPr>
        <xdr:cNvPr id="8" name="テキスト ボックス 7">
          <a:extLst>
            <a:ext uri="{FF2B5EF4-FFF2-40B4-BE49-F238E27FC236}">
              <a16:creationId xmlns:a16="http://schemas.microsoft.com/office/drawing/2014/main" id="{66B00487-8581-489F-BA03-D60199B9760D}"/>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2</xdr:row>
      <xdr:rowOff>0</xdr:rowOff>
    </xdr:from>
    <xdr:to>
      <xdr:col>14</xdr:col>
      <xdr:colOff>533400</xdr:colOff>
      <xdr:row>5</xdr:row>
      <xdr:rowOff>83820</xdr:rowOff>
    </xdr:to>
    <xdr:sp macro="" textlink="">
      <xdr:nvSpPr>
        <xdr:cNvPr id="9" name="吹き出し: 角を丸めた四角形 8">
          <a:extLst>
            <a:ext uri="{FF2B5EF4-FFF2-40B4-BE49-F238E27FC236}">
              <a16:creationId xmlns:a16="http://schemas.microsoft.com/office/drawing/2014/main" id="{962B349A-8625-41E4-85B4-5A29055CB2FC}"/>
            </a:ext>
          </a:extLst>
        </xdr:cNvPr>
        <xdr:cNvSpPr/>
      </xdr:nvSpPr>
      <xdr:spPr>
        <a:xfrm>
          <a:off x="8953500" y="533400"/>
          <a:ext cx="4133850" cy="731520"/>
        </a:xfrm>
        <a:prstGeom prst="wedgeRoundRectCallout">
          <a:avLst>
            <a:gd name="adj1" fmla="val -69449"/>
            <a:gd name="adj2" fmla="val -30262"/>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[D3]</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0</xdr:colOff>
      <xdr:row>7</xdr:row>
      <xdr:rowOff>9524</xdr:rowOff>
    </xdr:from>
    <xdr:ext cx="7475220" cy="3451860"/>
    <xdr:sp macro="" textlink="">
      <xdr:nvSpPr>
        <xdr:cNvPr id="7" name="テキスト ボックス 6">
          <a:extLst>
            <a:ext uri="{FF2B5EF4-FFF2-40B4-BE49-F238E27FC236}">
              <a16:creationId xmlns:a16="http://schemas.microsoft.com/office/drawing/2014/main" id="{A144C0FA-A9B8-428A-B501-329EC4A1489A}"/>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2</xdr:row>
      <xdr:rowOff>0</xdr:rowOff>
    </xdr:from>
    <xdr:to>
      <xdr:col>14</xdr:col>
      <xdr:colOff>533400</xdr:colOff>
      <xdr:row>5</xdr:row>
      <xdr:rowOff>83820</xdr:rowOff>
    </xdr:to>
    <xdr:sp macro="" textlink="">
      <xdr:nvSpPr>
        <xdr:cNvPr id="8" name="吹き出し: 角を丸めた四角形 7">
          <a:extLst>
            <a:ext uri="{FF2B5EF4-FFF2-40B4-BE49-F238E27FC236}">
              <a16:creationId xmlns:a16="http://schemas.microsoft.com/office/drawing/2014/main" id="{02D92A8C-3C52-405C-A700-5F29BD7B139E}"/>
            </a:ext>
          </a:extLst>
        </xdr:cNvPr>
        <xdr:cNvSpPr/>
      </xdr:nvSpPr>
      <xdr:spPr>
        <a:xfrm>
          <a:off x="8953500" y="533400"/>
          <a:ext cx="4133850" cy="731520"/>
        </a:xfrm>
        <a:prstGeom prst="wedgeRoundRectCallout">
          <a:avLst>
            <a:gd name="adj1" fmla="val -69449"/>
            <a:gd name="adj2" fmla="val -30262"/>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[D3]</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0</xdr:colOff>
      <xdr:row>7</xdr:row>
      <xdr:rowOff>9524</xdr:rowOff>
    </xdr:from>
    <xdr:ext cx="7475220" cy="3451860"/>
    <xdr:sp macro="" textlink="">
      <xdr:nvSpPr>
        <xdr:cNvPr id="7" name="テキスト ボックス 6">
          <a:extLst>
            <a:ext uri="{FF2B5EF4-FFF2-40B4-BE49-F238E27FC236}">
              <a16:creationId xmlns:a16="http://schemas.microsoft.com/office/drawing/2014/main" id="{059EA7D0-B286-45C9-8B91-D0C6BBEEFA8E}"/>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2</xdr:row>
      <xdr:rowOff>0</xdr:rowOff>
    </xdr:from>
    <xdr:to>
      <xdr:col>14</xdr:col>
      <xdr:colOff>533400</xdr:colOff>
      <xdr:row>5</xdr:row>
      <xdr:rowOff>83820</xdr:rowOff>
    </xdr:to>
    <xdr:sp macro="" textlink="">
      <xdr:nvSpPr>
        <xdr:cNvPr id="8" name="吹き出し: 角を丸めた四角形 7">
          <a:extLst>
            <a:ext uri="{FF2B5EF4-FFF2-40B4-BE49-F238E27FC236}">
              <a16:creationId xmlns:a16="http://schemas.microsoft.com/office/drawing/2014/main" id="{413DA208-68CD-404E-BA28-5A94321EDB8C}"/>
            </a:ext>
          </a:extLst>
        </xdr:cNvPr>
        <xdr:cNvSpPr/>
      </xdr:nvSpPr>
      <xdr:spPr>
        <a:xfrm>
          <a:off x="8953500" y="533400"/>
          <a:ext cx="4133850" cy="731520"/>
        </a:xfrm>
        <a:prstGeom prst="wedgeRoundRectCallout">
          <a:avLst>
            <a:gd name="adj1" fmla="val -69449"/>
            <a:gd name="adj2" fmla="val -30262"/>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[D3]</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0</xdr:colOff>
      <xdr:row>7</xdr:row>
      <xdr:rowOff>9524</xdr:rowOff>
    </xdr:from>
    <xdr:ext cx="7475220" cy="3451860"/>
    <xdr:sp macro="" textlink="">
      <xdr:nvSpPr>
        <xdr:cNvPr id="5" name="テキスト ボックス 4">
          <a:extLst>
            <a:ext uri="{FF2B5EF4-FFF2-40B4-BE49-F238E27FC236}">
              <a16:creationId xmlns:a16="http://schemas.microsoft.com/office/drawing/2014/main" id="{13752EE6-7AA0-4004-8679-3C83C67B5C65}"/>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2</xdr:row>
      <xdr:rowOff>0</xdr:rowOff>
    </xdr:from>
    <xdr:to>
      <xdr:col>14</xdr:col>
      <xdr:colOff>533400</xdr:colOff>
      <xdr:row>5</xdr:row>
      <xdr:rowOff>83820</xdr:rowOff>
    </xdr:to>
    <xdr:sp macro="" textlink="">
      <xdr:nvSpPr>
        <xdr:cNvPr id="6" name="吹き出し: 角を丸めた四角形 5">
          <a:extLst>
            <a:ext uri="{FF2B5EF4-FFF2-40B4-BE49-F238E27FC236}">
              <a16:creationId xmlns:a16="http://schemas.microsoft.com/office/drawing/2014/main" id="{A0D2B139-9FA6-484E-8D11-946C28B06261}"/>
            </a:ext>
          </a:extLst>
        </xdr:cNvPr>
        <xdr:cNvSpPr/>
      </xdr:nvSpPr>
      <xdr:spPr>
        <a:xfrm>
          <a:off x="8953500" y="533400"/>
          <a:ext cx="4133850" cy="731520"/>
        </a:xfrm>
        <a:prstGeom prst="wedgeRoundRectCallout">
          <a:avLst>
            <a:gd name="adj1" fmla="val -69449"/>
            <a:gd name="adj2" fmla="val -30262"/>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[D3]</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2"/>
  <sheetViews>
    <sheetView zoomScaleNormal="100" workbookViewId="0">
      <selection activeCell="I21" sqref="I21"/>
    </sheetView>
  </sheetViews>
  <sheetFormatPr defaultColWidth="14.42578125" defaultRowHeight="15" customHeight="1"/>
  <cols>
    <col min="1" max="1" width="4.5703125" customWidth="1"/>
    <col min="2" max="3" width="10.5703125" customWidth="1"/>
    <col min="4" max="7" width="14.5703125" customWidth="1"/>
    <col min="8" max="26" width="9" customWidth="1"/>
  </cols>
  <sheetData>
    <row r="1" spans="1:26" ht="22.5" customHeight="1">
      <c r="A1" s="27" t="s">
        <v>174</v>
      </c>
      <c r="C1" s="27" t="s">
        <v>175</v>
      </c>
    </row>
    <row r="2" spans="1:26" ht="22.5" customHeight="1">
      <c r="A2" s="27"/>
      <c r="C2" s="27"/>
    </row>
    <row r="3" spans="1:26" ht="22.5" customHeight="1">
      <c r="A3" s="1" t="s">
        <v>0</v>
      </c>
      <c r="B3" s="2"/>
      <c r="C3" s="2"/>
      <c r="D3" s="2"/>
      <c r="E3" s="2"/>
      <c r="F3" s="2"/>
      <c r="G3" s="2"/>
      <c r="H3" s="2"/>
      <c r="I3" s="2"/>
      <c r="J3" s="2"/>
      <c r="K3" s="2"/>
      <c r="L3" s="2"/>
      <c r="M3" s="2"/>
      <c r="N3" s="2"/>
      <c r="O3" s="2"/>
      <c r="P3" s="2"/>
      <c r="Q3" s="2"/>
      <c r="R3" s="2"/>
      <c r="S3" s="2"/>
      <c r="T3" s="2"/>
      <c r="U3" s="2"/>
      <c r="V3" s="2"/>
      <c r="W3" s="2"/>
      <c r="X3" s="2"/>
      <c r="Y3" s="2"/>
      <c r="Z3" s="2"/>
    </row>
    <row r="4" spans="1:26" ht="24" customHeight="1">
      <c r="A4" s="3" t="s">
        <v>1</v>
      </c>
      <c r="B4" s="2"/>
      <c r="C4" s="2"/>
      <c r="D4" s="2"/>
      <c r="E4" s="2"/>
      <c r="F4" s="2"/>
      <c r="G4" s="2"/>
      <c r="H4" s="2"/>
      <c r="I4" s="2"/>
      <c r="J4" s="2"/>
      <c r="K4" s="2"/>
      <c r="L4" s="2"/>
      <c r="M4" s="2"/>
      <c r="N4" s="2"/>
      <c r="O4" s="2"/>
      <c r="P4" s="2"/>
      <c r="Q4" s="2"/>
      <c r="R4" s="2"/>
      <c r="S4" s="2"/>
      <c r="T4" s="2"/>
      <c r="U4" s="2"/>
      <c r="V4" s="2"/>
      <c r="W4" s="2"/>
      <c r="X4" s="2"/>
      <c r="Y4" s="2"/>
      <c r="Z4" s="2"/>
    </row>
    <row r="5" spans="1:26" ht="24" customHeight="1">
      <c r="A5" s="4" t="s">
        <v>182</v>
      </c>
      <c r="B5" s="4"/>
      <c r="C5" s="3"/>
      <c r="D5" s="3"/>
      <c r="E5" s="3"/>
      <c r="F5" s="3"/>
      <c r="G5" s="5" t="s">
        <v>2</v>
      </c>
      <c r="H5" s="2"/>
      <c r="I5" s="2"/>
      <c r="J5" s="2"/>
      <c r="K5" s="2"/>
      <c r="L5" s="2"/>
      <c r="M5" s="2"/>
      <c r="N5" s="2"/>
      <c r="O5" s="2"/>
      <c r="P5" s="2"/>
      <c r="Q5" s="2"/>
      <c r="R5" s="2"/>
      <c r="S5" s="2"/>
      <c r="T5" s="2"/>
      <c r="U5" s="2"/>
      <c r="V5" s="2"/>
      <c r="W5" s="2"/>
      <c r="X5" s="2"/>
      <c r="Y5" s="2"/>
      <c r="Z5" s="2"/>
    </row>
    <row r="6" spans="1:26" ht="13.5" customHeight="1">
      <c r="A6" s="146" t="s">
        <v>3</v>
      </c>
      <c r="B6" s="147"/>
      <c r="C6" s="148"/>
      <c r="D6" s="127" t="s">
        <v>4</v>
      </c>
      <c r="E6" s="127" t="s">
        <v>5</v>
      </c>
      <c r="F6" s="127" t="s">
        <v>6</v>
      </c>
      <c r="G6" s="127" t="s">
        <v>7</v>
      </c>
      <c r="H6" s="2"/>
      <c r="I6" s="2"/>
      <c r="J6" s="2"/>
      <c r="K6" s="2"/>
      <c r="L6" s="2"/>
      <c r="M6" s="2"/>
      <c r="N6" s="2"/>
      <c r="O6" s="2"/>
      <c r="P6" s="2"/>
      <c r="Q6" s="2"/>
      <c r="R6" s="2"/>
      <c r="S6" s="2"/>
      <c r="T6" s="2"/>
      <c r="U6" s="2"/>
      <c r="V6" s="2"/>
      <c r="W6" s="2"/>
      <c r="X6" s="2"/>
      <c r="Y6" s="2"/>
      <c r="Z6" s="2"/>
    </row>
    <row r="7" spans="1:26" ht="13.5" customHeight="1">
      <c r="A7" s="149"/>
      <c r="B7" s="150"/>
      <c r="C7" s="151"/>
      <c r="D7" s="128"/>
      <c r="E7" s="128"/>
      <c r="F7" s="128"/>
      <c r="G7" s="128"/>
      <c r="H7" s="2"/>
      <c r="I7" s="2"/>
      <c r="J7" s="2"/>
      <c r="K7" s="2"/>
      <c r="L7" s="2"/>
      <c r="M7" s="2"/>
      <c r="N7" s="2"/>
      <c r="O7" s="2"/>
      <c r="P7" s="2"/>
      <c r="Q7" s="2"/>
      <c r="R7" s="2"/>
      <c r="S7" s="2"/>
      <c r="T7" s="2"/>
      <c r="U7" s="2"/>
      <c r="V7" s="2"/>
      <c r="W7" s="2"/>
      <c r="X7" s="2"/>
      <c r="Y7" s="2"/>
      <c r="Z7" s="2"/>
    </row>
    <row r="8" spans="1:26" ht="20.25" customHeight="1">
      <c r="A8" s="143" t="s">
        <v>8</v>
      </c>
      <c r="B8" s="133" t="s">
        <v>9</v>
      </c>
      <c r="C8" s="134"/>
      <c r="D8" s="6">
        <f>SUM(代表研究開発機関!D6+共同研究開発機関①!D7+共同研究開発機関②!D6+共同研究開発機関③!D6)</f>
        <v>272600</v>
      </c>
      <c r="E8" s="6">
        <f>SUM(代表研究開発機関!E6+共同研究開発機関①!E7+共同研究開発機関②!E6+共同研究開発機関③!E6)</f>
        <v>15000</v>
      </c>
      <c r="F8" s="6" t="e">
        <f>SUM(代表研究開発機関!F6+共同研究開発機関①!F7+共同研究開発機関②!F6+共同研究開発機関③!F6)</f>
        <v>#REF!</v>
      </c>
      <c r="G8" s="7" t="e">
        <f>SUM(D8:F8)</f>
        <v>#REF!</v>
      </c>
      <c r="H8" s="2"/>
      <c r="I8" s="2"/>
      <c r="J8" s="2"/>
      <c r="K8" s="2"/>
      <c r="L8" s="2"/>
      <c r="M8" s="2"/>
      <c r="N8" s="2"/>
      <c r="O8" s="2"/>
      <c r="P8" s="2"/>
      <c r="Q8" s="2"/>
      <c r="R8" s="2"/>
      <c r="S8" s="2"/>
      <c r="T8" s="2"/>
      <c r="U8" s="2"/>
      <c r="V8" s="2"/>
      <c r="W8" s="2"/>
      <c r="X8" s="2"/>
      <c r="Y8" s="2"/>
      <c r="Z8" s="2"/>
    </row>
    <row r="9" spans="1:26" ht="20.25" customHeight="1">
      <c r="A9" s="144"/>
      <c r="B9" s="129" t="s">
        <v>10</v>
      </c>
      <c r="C9" s="130"/>
      <c r="D9" s="6">
        <f>SUM(代表研究開発機関!D7+共同研究開発機関①!D8+共同研究開発機関②!D7+共同研究開発機関③!D7)</f>
        <v>10000</v>
      </c>
      <c r="E9" s="6">
        <f>SUM(代表研究開発機関!E7+共同研究開発機関①!E8+共同研究開発機関②!E7+共同研究開発機関③!E7)</f>
        <v>10000</v>
      </c>
      <c r="F9" s="6" t="e">
        <f>SUM(代表研究開発機関!F7+共同研究開発機関①!F8+共同研究開発機関②!F7+共同研究開発機関③!F7)</f>
        <v>#REF!</v>
      </c>
      <c r="G9" s="8" t="e">
        <f t="shared" ref="G9:G12" si="0">SUM(D9:F9)</f>
        <v>#REF!</v>
      </c>
      <c r="H9" s="9"/>
      <c r="I9" s="9"/>
      <c r="J9" s="9"/>
      <c r="K9" s="9"/>
      <c r="L9" s="9"/>
      <c r="M9" s="9"/>
      <c r="N9" s="9"/>
      <c r="O9" s="9"/>
      <c r="P9" s="9"/>
      <c r="Q9" s="9"/>
      <c r="R9" s="9"/>
      <c r="S9" s="9"/>
      <c r="T9" s="9"/>
      <c r="U9" s="9"/>
      <c r="V9" s="9"/>
      <c r="W9" s="9"/>
      <c r="X9" s="9"/>
      <c r="Y9" s="9"/>
      <c r="Z9" s="9"/>
    </row>
    <row r="10" spans="1:26" ht="19.5" customHeight="1">
      <c r="A10" s="144"/>
      <c r="B10" s="131" t="s">
        <v>11</v>
      </c>
      <c r="C10" s="132"/>
      <c r="D10" s="6">
        <f>SUM(代表研究開発機関!D8+共同研究開発機関①!D9+共同研究開発機関②!D8+共同研究開発機関③!D8)</f>
        <v>1470</v>
      </c>
      <c r="E10" s="6">
        <f>SUM(代表研究開発機関!E8+共同研究開発機関①!E9+共同研究開発機関②!E8+共同研究開発機関③!E8)</f>
        <v>4980</v>
      </c>
      <c r="F10" s="6" t="e">
        <f>SUM(代表研究開発機関!F8+共同研究開発機関①!F9+共同研究開発機関②!F8+共同研究開発機関③!F8)</f>
        <v>#REF!</v>
      </c>
      <c r="G10" s="8" t="e">
        <f t="shared" si="0"/>
        <v>#REF!</v>
      </c>
      <c r="H10" s="9"/>
      <c r="I10" s="9"/>
      <c r="J10" s="9"/>
      <c r="K10" s="9"/>
      <c r="L10" s="9"/>
      <c r="M10" s="9"/>
      <c r="N10" s="9"/>
      <c r="O10" s="9"/>
      <c r="P10" s="9"/>
      <c r="Q10" s="9"/>
      <c r="R10" s="9"/>
      <c r="S10" s="9"/>
      <c r="T10" s="9"/>
      <c r="U10" s="9"/>
      <c r="V10" s="9"/>
      <c r="W10" s="9"/>
      <c r="X10" s="9"/>
      <c r="Y10" s="9"/>
      <c r="Z10" s="9"/>
    </row>
    <row r="11" spans="1:26" ht="19.5" customHeight="1">
      <c r="A11" s="144"/>
      <c r="B11" s="131" t="s">
        <v>12</v>
      </c>
      <c r="C11" s="132"/>
      <c r="D11" s="6">
        <f>SUM(代表研究開発機関!D9+共同研究開発機関①!D10+共同研究開発機関②!D9+共同研究開発機関③!D9)</f>
        <v>32415</v>
      </c>
      <c r="E11" s="6">
        <f>SUM(代表研究開発機関!E9+共同研究開発機関①!E10+共同研究開発機関②!E9+共同研究開発機関③!E9)</f>
        <v>58570</v>
      </c>
      <c r="F11" s="6" t="e">
        <f>SUM(代表研究開発機関!F9+共同研究開発機関①!F10+共同研究開発機関②!F9+共同研究開発機関③!F9)</f>
        <v>#REF!</v>
      </c>
      <c r="G11" s="8" t="e">
        <f t="shared" si="0"/>
        <v>#REF!</v>
      </c>
      <c r="H11" s="9"/>
      <c r="I11" s="9"/>
      <c r="J11" s="9"/>
      <c r="K11" s="9"/>
      <c r="L11" s="9"/>
      <c r="M11" s="9"/>
      <c r="N11" s="9"/>
      <c r="O11" s="9"/>
      <c r="P11" s="9"/>
      <c r="Q11" s="9"/>
      <c r="R11" s="9"/>
      <c r="S11" s="9"/>
      <c r="T11" s="9"/>
      <c r="U11" s="9"/>
      <c r="V11" s="9"/>
      <c r="W11" s="9"/>
      <c r="X11" s="9"/>
      <c r="Y11" s="9"/>
      <c r="Z11" s="9"/>
    </row>
    <row r="12" spans="1:26" ht="19.5" customHeight="1">
      <c r="A12" s="145"/>
      <c r="B12" s="135" t="s">
        <v>13</v>
      </c>
      <c r="C12" s="134"/>
      <c r="D12" s="6">
        <f>SUM(代表研究開発機関!D10+共同研究開発機関①!D11+共同研究開発機関②!D10+共同研究開発機関③!D10)</f>
        <v>13400</v>
      </c>
      <c r="E12" s="6">
        <f>SUM(代表研究開発機関!E10+共同研究開発機関①!E11+共同研究開発機関②!E10+共同研究開発機関③!E10)</f>
        <v>12826</v>
      </c>
      <c r="F12" s="6" t="e">
        <f>SUM(代表研究開発機関!F10+共同研究開発機関①!F11+共同研究開発機関②!F10+共同研究開発機関③!F10)</f>
        <v>#REF!</v>
      </c>
      <c r="G12" s="8" t="e">
        <f t="shared" si="0"/>
        <v>#REF!</v>
      </c>
      <c r="H12" s="9"/>
      <c r="I12" s="9"/>
      <c r="J12" s="9"/>
      <c r="K12" s="9"/>
      <c r="L12" s="9"/>
      <c r="M12" s="9"/>
      <c r="N12" s="9"/>
      <c r="O12" s="9"/>
      <c r="P12" s="9"/>
      <c r="Q12" s="9"/>
      <c r="R12" s="9"/>
      <c r="S12" s="9"/>
      <c r="T12" s="9"/>
      <c r="U12" s="9"/>
      <c r="V12" s="9"/>
      <c r="W12" s="9"/>
      <c r="X12" s="9"/>
      <c r="Y12" s="9"/>
      <c r="Z12" s="9"/>
    </row>
    <row r="13" spans="1:26" ht="18.75" customHeight="1">
      <c r="A13" s="136" t="s">
        <v>14</v>
      </c>
      <c r="B13" s="137"/>
      <c r="C13" s="138"/>
      <c r="D13" s="8">
        <f t="shared" ref="D13" si="1">SUM(D8:D12)</f>
        <v>329885</v>
      </c>
      <c r="E13" s="8">
        <f t="shared" ref="E13:F13" si="2">SUM(E8:E12)</f>
        <v>101376</v>
      </c>
      <c r="F13" s="8" t="e">
        <f t="shared" si="2"/>
        <v>#REF!</v>
      </c>
      <c r="G13" s="8" t="e">
        <f>SUM(G8:G12)</f>
        <v>#REF!</v>
      </c>
      <c r="H13" s="9"/>
      <c r="I13" s="9"/>
      <c r="J13" s="9"/>
      <c r="K13" s="9"/>
      <c r="L13" s="9"/>
      <c r="M13" s="9"/>
      <c r="N13" s="9"/>
      <c r="O13" s="9"/>
      <c r="P13" s="9"/>
      <c r="Q13" s="9"/>
      <c r="R13" s="9"/>
      <c r="S13" s="9"/>
      <c r="T13" s="9"/>
      <c r="U13" s="9"/>
      <c r="V13" s="9"/>
      <c r="W13" s="9"/>
      <c r="X13" s="9"/>
      <c r="Y13" s="9"/>
      <c r="Z13" s="9"/>
    </row>
    <row r="14" spans="1:26" ht="18.75" customHeight="1">
      <c r="A14" s="139" t="s">
        <v>15</v>
      </c>
      <c r="B14" s="140"/>
      <c r="C14" s="141"/>
      <c r="D14" s="10">
        <f>SUM(代表研究開発機関!D12+共同研究開発機関①!D13+共同研究開発機関②!D12+共同研究開発機関③!D12)</f>
        <v>49482.75</v>
      </c>
      <c r="E14" s="10">
        <f>SUM(代表研究開発機関!E12+共同研究開発機関①!E13+共同研究開発機関②!E12+共同研究開発機関③!E12)</f>
        <v>30413.1</v>
      </c>
      <c r="F14" s="10" t="e">
        <f>SUM(代表研究開発機関!F12+共同研究開発機関①!F13+共同研究開発機関②!F12+共同研究開発機関③!F12)</f>
        <v>#REF!</v>
      </c>
      <c r="G14" s="8" t="e">
        <f>SUM(D14:F14)</f>
        <v>#REF!</v>
      </c>
      <c r="H14" s="9"/>
      <c r="I14" s="9"/>
      <c r="J14" s="9"/>
      <c r="K14" s="9"/>
      <c r="L14" s="9"/>
      <c r="M14" s="9"/>
      <c r="N14" s="9"/>
      <c r="O14" s="9"/>
      <c r="P14" s="9"/>
      <c r="Q14" s="9"/>
      <c r="R14" s="9"/>
      <c r="S14" s="9"/>
      <c r="T14" s="9"/>
      <c r="U14" s="9"/>
      <c r="V14" s="9"/>
      <c r="W14" s="9"/>
      <c r="X14" s="9"/>
      <c r="Y14" s="9"/>
      <c r="Z14" s="9"/>
    </row>
    <row r="15" spans="1:26" ht="18.75" customHeight="1">
      <c r="A15" s="142" t="s">
        <v>16</v>
      </c>
      <c r="B15" s="140"/>
      <c r="C15" s="134"/>
      <c r="D15" s="8">
        <f>SUM(D13:D14)</f>
        <v>379367.75</v>
      </c>
      <c r="E15" s="8">
        <f t="shared" ref="E15:F15" si="3">SUM(E13:E14)</f>
        <v>131789.1</v>
      </c>
      <c r="F15" s="8" t="e">
        <f t="shared" si="3"/>
        <v>#REF!</v>
      </c>
      <c r="G15" s="8" t="e">
        <f>SUM(G13:G14)</f>
        <v>#REF!</v>
      </c>
      <c r="H15" s="2"/>
      <c r="I15" s="2"/>
      <c r="J15" s="2"/>
      <c r="K15" s="2"/>
      <c r="L15" s="2"/>
      <c r="M15" s="2"/>
      <c r="N15" s="2"/>
      <c r="O15" s="2"/>
      <c r="P15" s="2"/>
      <c r="Q15" s="2"/>
      <c r="R15" s="2"/>
      <c r="S15" s="2"/>
      <c r="T15" s="2"/>
      <c r="U15" s="2"/>
      <c r="V15" s="2"/>
      <c r="W15" s="2"/>
      <c r="X15" s="2"/>
      <c r="Y15" s="2"/>
      <c r="Z15" s="2"/>
    </row>
    <row r="16" spans="1:26" ht="18.75" customHeight="1">
      <c r="A16" s="11"/>
      <c r="B16" s="12"/>
      <c r="C16" s="12"/>
      <c r="D16" s="12"/>
      <c r="E16" s="2"/>
      <c r="F16" s="2"/>
      <c r="G16" s="2"/>
      <c r="H16" s="2"/>
      <c r="I16" s="2"/>
      <c r="J16" s="2"/>
      <c r="K16" s="2"/>
      <c r="L16" s="2"/>
      <c r="M16" s="2"/>
      <c r="N16" s="2"/>
      <c r="O16" s="2"/>
      <c r="P16" s="2"/>
      <c r="Q16" s="2"/>
      <c r="R16" s="2"/>
      <c r="S16" s="2"/>
      <c r="T16" s="2"/>
      <c r="U16" s="2"/>
      <c r="V16" s="2"/>
      <c r="W16" s="2"/>
      <c r="X16" s="2"/>
      <c r="Y16" s="2"/>
      <c r="Z16" s="2"/>
    </row>
    <row r="17" spans="1:26" ht="24" customHeight="1">
      <c r="A17" s="4" t="s">
        <v>184</v>
      </c>
      <c r="B17" s="3"/>
      <c r="C17" s="3"/>
      <c r="D17" s="3"/>
      <c r="E17" s="3"/>
      <c r="F17" s="3"/>
      <c r="G17" s="5" t="s">
        <v>2</v>
      </c>
      <c r="H17" s="2"/>
      <c r="I17" s="2"/>
      <c r="J17" s="2"/>
      <c r="K17" s="2"/>
      <c r="L17" s="2"/>
      <c r="M17" s="2"/>
      <c r="N17" s="2"/>
      <c r="O17" s="2"/>
      <c r="P17" s="2"/>
      <c r="Q17" s="2"/>
      <c r="R17" s="2"/>
      <c r="S17" s="2"/>
      <c r="T17" s="2"/>
      <c r="U17" s="2"/>
      <c r="V17" s="2"/>
      <c r="W17" s="2"/>
      <c r="X17" s="2"/>
      <c r="Y17" s="2"/>
      <c r="Z17" s="2"/>
    </row>
    <row r="18" spans="1:26" ht="13.5" customHeight="1">
      <c r="A18" s="146" t="s">
        <v>3</v>
      </c>
      <c r="B18" s="147"/>
      <c r="C18" s="148"/>
      <c r="D18" s="127" t="s">
        <v>4</v>
      </c>
      <c r="E18" s="127" t="s">
        <v>5</v>
      </c>
      <c r="F18" s="127" t="s">
        <v>6</v>
      </c>
      <c r="G18" s="127" t="s">
        <v>7</v>
      </c>
      <c r="H18" s="2"/>
      <c r="I18" s="2"/>
      <c r="J18" s="2"/>
      <c r="K18" s="2"/>
      <c r="L18" s="2"/>
      <c r="M18" s="2"/>
      <c r="N18" s="2"/>
      <c r="O18" s="2"/>
      <c r="P18" s="2"/>
      <c r="Q18" s="2"/>
      <c r="R18" s="2"/>
      <c r="S18" s="2"/>
      <c r="T18" s="2"/>
      <c r="U18" s="2"/>
      <c r="V18" s="2"/>
      <c r="W18" s="2"/>
      <c r="X18" s="2"/>
      <c r="Y18" s="2"/>
      <c r="Z18" s="2"/>
    </row>
    <row r="19" spans="1:26" ht="13.5" customHeight="1">
      <c r="A19" s="149"/>
      <c r="B19" s="150"/>
      <c r="C19" s="151"/>
      <c r="D19" s="128"/>
      <c r="E19" s="128"/>
      <c r="F19" s="128"/>
      <c r="G19" s="128"/>
      <c r="H19" s="2"/>
      <c r="I19" s="2"/>
      <c r="J19" s="2"/>
      <c r="K19" s="2"/>
      <c r="L19" s="2"/>
      <c r="M19" s="2"/>
      <c r="N19" s="2"/>
      <c r="O19" s="2"/>
      <c r="P19" s="2"/>
      <c r="Q19" s="2"/>
      <c r="R19" s="2"/>
      <c r="S19" s="2"/>
      <c r="T19" s="2"/>
      <c r="U19" s="2"/>
      <c r="V19" s="2"/>
      <c r="W19" s="2"/>
      <c r="X19" s="2"/>
      <c r="Y19" s="2"/>
      <c r="Z19" s="2"/>
    </row>
    <row r="20" spans="1:26" ht="20.25" customHeight="1">
      <c r="A20" s="143" t="s">
        <v>8</v>
      </c>
      <c r="B20" s="133" t="s">
        <v>9</v>
      </c>
      <c r="C20" s="134"/>
      <c r="D20" s="6">
        <f>SUM(代表研究開発機関:共同研究開発機関③!D18)</f>
        <v>17700</v>
      </c>
      <c r="E20" s="6">
        <f>SUM(代表研究開発機関:共同研究開発機関③!E18)</f>
        <v>1200</v>
      </c>
      <c r="F20" s="6" t="e">
        <f>SUM(代表研究開発機関:共同研究開発機関③!F18)</f>
        <v>#REF!</v>
      </c>
      <c r="G20" s="7" t="e">
        <f t="shared" ref="G20:G24" si="4">SUM(D20:F20)</f>
        <v>#REF!</v>
      </c>
      <c r="H20" s="2"/>
      <c r="I20" s="2"/>
      <c r="J20" s="2"/>
      <c r="K20" s="2"/>
      <c r="L20" s="2"/>
      <c r="M20" s="2"/>
      <c r="N20" s="2"/>
      <c r="O20" s="2"/>
      <c r="P20" s="2"/>
      <c r="Q20" s="2"/>
      <c r="R20" s="2"/>
      <c r="S20" s="2"/>
      <c r="T20" s="2"/>
      <c r="U20" s="2"/>
      <c r="V20" s="2"/>
      <c r="W20" s="2"/>
      <c r="X20" s="2"/>
      <c r="Y20" s="2"/>
      <c r="Z20" s="2"/>
    </row>
    <row r="21" spans="1:26" ht="20.25" customHeight="1">
      <c r="A21" s="144"/>
      <c r="B21" s="129" t="s">
        <v>10</v>
      </c>
      <c r="C21" s="130"/>
      <c r="D21" s="6">
        <f>SUM(代表研究開発機関:共同研究開発機関③!D19)</f>
        <v>16000</v>
      </c>
      <c r="E21" s="6">
        <f>SUM(代表研究開発機関:共同研究開発機関③!E19)</f>
        <v>4000</v>
      </c>
      <c r="F21" s="6" t="e">
        <f>SUM(代表研究開発機関:共同研究開発機関③!F19)</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44"/>
      <c r="B22" s="131" t="s">
        <v>11</v>
      </c>
      <c r="C22" s="132"/>
      <c r="D22" s="6">
        <f>SUM(代表研究開発機関:共同研究開発機関③!D20)</f>
        <v>5770</v>
      </c>
      <c r="E22" s="6">
        <f>SUM(代表研究開発機関:共同研究開発機関③!E20)</f>
        <v>2194</v>
      </c>
      <c r="F22" s="6" t="e">
        <f>SUM(代表研究開発機関:共同研究開発機関③!F20)</f>
        <v>#REF!</v>
      </c>
      <c r="G22" s="8" t="e">
        <f t="shared" si="4"/>
        <v>#REF!</v>
      </c>
      <c r="H22" s="9"/>
      <c r="I22" s="9"/>
      <c r="J22" s="9"/>
      <c r="K22" s="9"/>
      <c r="L22" s="9"/>
      <c r="M22" s="9"/>
      <c r="N22" s="9"/>
      <c r="O22" s="9"/>
      <c r="P22" s="9"/>
      <c r="Q22" s="9"/>
      <c r="R22" s="9"/>
      <c r="S22" s="9"/>
      <c r="T22" s="9"/>
      <c r="U22" s="9"/>
      <c r="V22" s="9"/>
      <c r="W22" s="9"/>
      <c r="X22" s="9"/>
      <c r="Y22" s="9"/>
      <c r="Z22" s="9"/>
    </row>
    <row r="23" spans="1:26" ht="19.5" customHeight="1">
      <c r="A23" s="144"/>
      <c r="B23" s="131" t="s">
        <v>12</v>
      </c>
      <c r="C23" s="132"/>
      <c r="D23" s="6">
        <f>SUM(代表研究開発機関:共同研究開発機関③!D21)</f>
        <v>4980</v>
      </c>
      <c r="E23" s="6">
        <f>SUM(代表研究開発機関:共同研究開発機関③!E21)</f>
        <v>12580</v>
      </c>
      <c r="F23" s="6" t="e">
        <f>SUM(代表研究開発機関:共同研究開発機関③!F21)</f>
        <v>#REF!</v>
      </c>
      <c r="G23" s="8" t="e">
        <f t="shared" si="4"/>
        <v>#REF!</v>
      </c>
      <c r="H23" s="9"/>
      <c r="I23" s="9"/>
      <c r="J23" s="9"/>
      <c r="K23" s="9"/>
      <c r="L23" s="9"/>
      <c r="M23" s="9"/>
      <c r="N23" s="9"/>
      <c r="O23" s="9"/>
      <c r="P23" s="9"/>
      <c r="Q23" s="9"/>
      <c r="R23" s="9"/>
      <c r="S23" s="9"/>
      <c r="T23" s="9"/>
      <c r="U23" s="9"/>
      <c r="V23" s="9"/>
      <c r="W23" s="9"/>
      <c r="X23" s="9"/>
      <c r="Y23" s="9"/>
      <c r="Z23" s="9"/>
    </row>
    <row r="24" spans="1:26" ht="19.5" customHeight="1">
      <c r="A24" s="145"/>
      <c r="B24" s="135" t="s">
        <v>13</v>
      </c>
      <c r="C24" s="134"/>
      <c r="D24" s="6">
        <f>SUM(代表研究開発機関:共同研究開発機関③!D22)</f>
        <v>54400</v>
      </c>
      <c r="E24" s="6">
        <f>SUM(代表研究開発機関:共同研究開発機関③!E22)</f>
        <v>30456</v>
      </c>
      <c r="F24" s="6" t="e">
        <f>SUM(代表研究開発機関:共同研究開発機関③!F22)</f>
        <v>#REF!</v>
      </c>
      <c r="G24" s="8" t="e">
        <f t="shared" si="4"/>
        <v>#REF!</v>
      </c>
      <c r="H24" s="9"/>
      <c r="I24" s="9"/>
      <c r="J24" s="9"/>
      <c r="K24" s="9"/>
      <c r="L24" s="9"/>
      <c r="M24" s="9"/>
      <c r="N24" s="9"/>
      <c r="O24" s="9"/>
      <c r="P24" s="9"/>
      <c r="Q24" s="9"/>
      <c r="R24" s="9"/>
      <c r="S24" s="9"/>
      <c r="T24" s="9"/>
      <c r="U24" s="9"/>
      <c r="V24" s="9"/>
      <c r="W24" s="9"/>
      <c r="X24" s="9"/>
      <c r="Y24" s="9"/>
      <c r="Z24" s="9"/>
    </row>
    <row r="25" spans="1:26" ht="18.75" customHeight="1">
      <c r="A25" s="136" t="s">
        <v>14</v>
      </c>
      <c r="B25" s="137"/>
      <c r="C25" s="138"/>
      <c r="D25" s="8">
        <f t="shared" ref="D25:G25" si="5">SUM(D20:D24)</f>
        <v>98850</v>
      </c>
      <c r="E25" s="8">
        <f>SUM(E20:E24)</f>
        <v>50430</v>
      </c>
      <c r="F25" s="8" t="e">
        <f t="shared" ref="F25" si="6">SUM(F20:F24)</f>
        <v>#REF!</v>
      </c>
      <c r="G25" s="8" t="e">
        <f t="shared" si="5"/>
        <v>#REF!</v>
      </c>
      <c r="H25" s="9"/>
      <c r="I25" s="9"/>
      <c r="J25" s="9"/>
      <c r="K25" s="9"/>
      <c r="L25" s="9"/>
      <c r="M25" s="9"/>
      <c r="N25" s="9"/>
      <c r="O25" s="9"/>
      <c r="P25" s="9"/>
      <c r="Q25" s="9"/>
      <c r="R25" s="9"/>
      <c r="S25" s="9"/>
      <c r="T25" s="9"/>
      <c r="U25" s="9"/>
      <c r="V25" s="9"/>
      <c r="W25" s="9"/>
      <c r="X25" s="9"/>
      <c r="Y25" s="9"/>
      <c r="Z25" s="9"/>
    </row>
    <row r="26" spans="1:26" ht="18.75" customHeight="1">
      <c r="A26" s="139" t="s">
        <v>15</v>
      </c>
      <c r="B26" s="140"/>
      <c r="C26" s="141"/>
      <c r="D26" s="10">
        <f>SUM(代表研究開発機関:共同研究開発機関③!D24)</f>
        <v>32756</v>
      </c>
      <c r="E26" s="10">
        <f>SUM(代表研究開発機関:共同研究開発機関③!E24)</f>
        <v>20346.8</v>
      </c>
      <c r="F26" s="10" t="e">
        <f>SUM(代表研究開発機関:共同研究開発機関③!F24)</f>
        <v>#REF!</v>
      </c>
      <c r="G26" s="8" t="e">
        <f>SUM(D26:F26)</f>
        <v>#REF!</v>
      </c>
      <c r="H26" s="9"/>
      <c r="I26" s="9"/>
      <c r="J26" s="9"/>
      <c r="K26" s="9"/>
      <c r="L26" s="9"/>
      <c r="M26" s="9"/>
      <c r="N26" s="9"/>
      <c r="O26" s="9"/>
      <c r="P26" s="9"/>
      <c r="Q26" s="9"/>
      <c r="R26" s="9"/>
      <c r="S26" s="9"/>
      <c r="T26" s="9"/>
      <c r="U26" s="9"/>
      <c r="V26" s="9"/>
      <c r="W26" s="9"/>
      <c r="X26" s="9"/>
      <c r="Y26" s="9"/>
      <c r="Z26" s="9"/>
    </row>
    <row r="27" spans="1:26" ht="18.75" customHeight="1">
      <c r="A27" s="142" t="s">
        <v>16</v>
      </c>
      <c r="B27" s="140"/>
      <c r="C27" s="141"/>
      <c r="D27" s="8">
        <f t="shared" ref="D27:G27" si="7">SUM(D25:D26)</f>
        <v>131606</v>
      </c>
      <c r="E27" s="8">
        <f t="shared" si="7"/>
        <v>70776.800000000003</v>
      </c>
      <c r="F27" s="8" t="e">
        <f t="shared" si="7"/>
        <v>#REF!</v>
      </c>
      <c r="G27" s="8" t="e">
        <f t="shared" si="7"/>
        <v>#REF!</v>
      </c>
      <c r="H27" s="2"/>
      <c r="I27" s="2"/>
      <c r="J27" s="2"/>
      <c r="K27" s="2"/>
      <c r="L27" s="2"/>
      <c r="M27" s="2"/>
      <c r="N27" s="2"/>
      <c r="O27" s="2"/>
      <c r="P27" s="2"/>
      <c r="Q27" s="2"/>
      <c r="R27" s="2"/>
      <c r="S27" s="2"/>
      <c r="T27" s="2"/>
      <c r="U27" s="2"/>
      <c r="V27" s="2"/>
      <c r="W27" s="2"/>
      <c r="X27" s="2"/>
      <c r="Y27" s="2"/>
      <c r="Z27" s="2"/>
    </row>
    <row r="28" spans="1:26" ht="18.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24" customHeight="1">
      <c r="A29" s="4" t="s">
        <v>17</v>
      </c>
      <c r="B29" s="3"/>
      <c r="C29" s="3"/>
      <c r="D29" s="3"/>
      <c r="E29" s="3"/>
      <c r="F29" s="3"/>
      <c r="G29" s="5" t="s">
        <v>2</v>
      </c>
      <c r="H29" s="2"/>
      <c r="I29" s="2"/>
      <c r="J29" s="2"/>
      <c r="K29" s="2"/>
      <c r="L29" s="2"/>
      <c r="M29" s="2"/>
      <c r="N29" s="2"/>
      <c r="O29" s="2"/>
      <c r="P29" s="2"/>
      <c r="Q29" s="2"/>
      <c r="R29" s="2"/>
      <c r="S29" s="2"/>
      <c r="T29" s="2"/>
      <c r="U29" s="2"/>
      <c r="V29" s="2"/>
      <c r="W29" s="2"/>
      <c r="X29" s="2"/>
      <c r="Y29" s="2"/>
      <c r="Z29" s="2"/>
    </row>
    <row r="30" spans="1:26" ht="13.5" customHeight="1">
      <c r="A30" s="146" t="s">
        <v>3</v>
      </c>
      <c r="B30" s="147"/>
      <c r="C30" s="148"/>
      <c r="D30" s="127" t="s">
        <v>4</v>
      </c>
      <c r="E30" s="127" t="s">
        <v>5</v>
      </c>
      <c r="F30" s="127" t="s">
        <v>6</v>
      </c>
      <c r="G30" s="127" t="s">
        <v>7</v>
      </c>
      <c r="H30" s="2"/>
      <c r="I30" s="2"/>
      <c r="J30" s="2"/>
      <c r="K30" s="2"/>
      <c r="L30" s="2"/>
      <c r="M30" s="2"/>
      <c r="N30" s="2"/>
      <c r="O30" s="2"/>
      <c r="P30" s="2"/>
      <c r="Q30" s="2"/>
      <c r="R30" s="2"/>
      <c r="S30" s="2"/>
      <c r="T30" s="2"/>
      <c r="U30" s="2"/>
      <c r="V30" s="2"/>
      <c r="W30" s="2"/>
      <c r="X30" s="2"/>
      <c r="Y30" s="2"/>
      <c r="Z30" s="2"/>
    </row>
    <row r="31" spans="1:26" ht="13.5" customHeight="1">
      <c r="A31" s="149"/>
      <c r="B31" s="150"/>
      <c r="C31" s="151"/>
      <c r="D31" s="128"/>
      <c r="E31" s="128"/>
      <c r="F31" s="128"/>
      <c r="G31" s="128"/>
      <c r="H31" s="2"/>
      <c r="I31" s="2"/>
      <c r="J31" s="2"/>
      <c r="K31" s="2"/>
      <c r="L31" s="2"/>
      <c r="M31" s="2"/>
      <c r="N31" s="2"/>
      <c r="O31" s="2"/>
      <c r="P31" s="2"/>
      <c r="Q31" s="2"/>
      <c r="R31" s="2"/>
      <c r="S31" s="2"/>
      <c r="T31" s="2"/>
      <c r="U31" s="2"/>
      <c r="V31" s="2"/>
      <c r="W31" s="2"/>
      <c r="X31" s="2"/>
      <c r="Y31" s="2"/>
      <c r="Z31" s="2"/>
    </row>
    <row r="32" spans="1:26" ht="20.25" customHeight="1">
      <c r="A32" s="143" t="s">
        <v>8</v>
      </c>
      <c r="B32" s="133" t="s">
        <v>9</v>
      </c>
      <c r="C32" s="134"/>
      <c r="D32" s="6">
        <f>D8+D20</f>
        <v>290300</v>
      </c>
      <c r="E32" s="6">
        <f t="shared" ref="E32:F32" si="8">E8+E20</f>
        <v>16200</v>
      </c>
      <c r="F32" s="6" t="e">
        <f t="shared" si="8"/>
        <v>#REF!</v>
      </c>
      <c r="G32" s="7" t="e">
        <f t="shared" ref="G32:G36" si="9">SUM(D32:F32)</f>
        <v>#REF!</v>
      </c>
      <c r="H32" s="2"/>
      <c r="I32" s="2"/>
      <c r="J32" s="2"/>
      <c r="K32" s="2"/>
      <c r="L32" s="2"/>
      <c r="M32" s="2"/>
      <c r="N32" s="2"/>
      <c r="O32" s="2"/>
      <c r="P32" s="2"/>
      <c r="Q32" s="2"/>
      <c r="R32" s="2"/>
      <c r="S32" s="2"/>
      <c r="T32" s="2"/>
      <c r="U32" s="2"/>
      <c r="V32" s="2"/>
      <c r="W32" s="2"/>
      <c r="X32" s="2"/>
      <c r="Y32" s="2"/>
      <c r="Z32" s="2"/>
    </row>
    <row r="33" spans="1:26" ht="20.25" customHeight="1">
      <c r="A33" s="144"/>
      <c r="B33" s="129" t="s">
        <v>10</v>
      </c>
      <c r="C33" s="130"/>
      <c r="D33" s="6">
        <f t="shared" ref="D33:F33" si="10">D9+D21</f>
        <v>26000</v>
      </c>
      <c r="E33" s="6">
        <f t="shared" si="10"/>
        <v>14000</v>
      </c>
      <c r="F33" s="6" t="e">
        <f t="shared" si="10"/>
        <v>#REF!</v>
      </c>
      <c r="G33" s="8" t="e">
        <f t="shared" si="9"/>
        <v>#REF!</v>
      </c>
      <c r="H33" s="9"/>
      <c r="I33" s="9"/>
      <c r="J33" s="9"/>
      <c r="K33" s="9"/>
      <c r="L33" s="9"/>
      <c r="M33" s="9"/>
      <c r="N33" s="9"/>
      <c r="O33" s="9"/>
      <c r="P33" s="9"/>
      <c r="Q33" s="9"/>
      <c r="R33" s="9"/>
      <c r="S33" s="9"/>
      <c r="T33" s="9"/>
      <c r="U33" s="9"/>
      <c r="V33" s="9"/>
      <c r="W33" s="9"/>
      <c r="X33" s="9"/>
      <c r="Y33" s="9"/>
      <c r="Z33" s="9"/>
    </row>
    <row r="34" spans="1:26" ht="19.5" customHeight="1">
      <c r="A34" s="144"/>
      <c r="B34" s="131" t="s">
        <v>11</v>
      </c>
      <c r="C34" s="132"/>
      <c r="D34" s="6">
        <f t="shared" ref="D34:F34" si="11">D10+D22</f>
        <v>7240</v>
      </c>
      <c r="E34" s="6">
        <f t="shared" si="11"/>
        <v>7174</v>
      </c>
      <c r="F34" s="6" t="e">
        <f t="shared" si="11"/>
        <v>#REF!</v>
      </c>
      <c r="G34" s="8" t="e">
        <f t="shared" si="9"/>
        <v>#REF!</v>
      </c>
      <c r="H34" s="9"/>
      <c r="I34" s="9"/>
      <c r="J34" s="9"/>
      <c r="K34" s="9"/>
      <c r="L34" s="9"/>
      <c r="M34" s="9"/>
      <c r="N34" s="9"/>
      <c r="O34" s="9"/>
      <c r="P34" s="9"/>
      <c r="Q34" s="9"/>
      <c r="R34" s="9"/>
      <c r="S34" s="9"/>
      <c r="T34" s="9"/>
      <c r="U34" s="9"/>
      <c r="V34" s="9"/>
      <c r="W34" s="9"/>
      <c r="X34" s="9"/>
      <c r="Y34" s="9"/>
      <c r="Z34" s="9"/>
    </row>
    <row r="35" spans="1:26" ht="19.5" customHeight="1">
      <c r="A35" s="144"/>
      <c r="B35" s="131" t="s">
        <v>12</v>
      </c>
      <c r="C35" s="132"/>
      <c r="D35" s="6">
        <f t="shared" ref="D35:F35" si="12">D11+D23</f>
        <v>37395</v>
      </c>
      <c r="E35" s="6">
        <f t="shared" si="12"/>
        <v>71150</v>
      </c>
      <c r="F35" s="6" t="e">
        <f t="shared" si="12"/>
        <v>#REF!</v>
      </c>
      <c r="G35" s="8" t="e">
        <f t="shared" si="9"/>
        <v>#REF!</v>
      </c>
      <c r="H35" s="9"/>
      <c r="I35" s="9"/>
      <c r="J35" s="9"/>
      <c r="K35" s="9"/>
      <c r="L35" s="9"/>
      <c r="M35" s="9"/>
      <c r="N35" s="9"/>
      <c r="O35" s="9"/>
      <c r="P35" s="9"/>
      <c r="Q35" s="9"/>
      <c r="R35" s="9"/>
      <c r="S35" s="9"/>
      <c r="T35" s="9"/>
      <c r="U35" s="9"/>
      <c r="V35" s="9"/>
      <c r="W35" s="9"/>
      <c r="X35" s="9"/>
      <c r="Y35" s="9"/>
      <c r="Z35" s="9"/>
    </row>
    <row r="36" spans="1:26" ht="19.5" customHeight="1">
      <c r="A36" s="145"/>
      <c r="B36" s="135" t="s">
        <v>13</v>
      </c>
      <c r="C36" s="134"/>
      <c r="D36" s="6">
        <f t="shared" ref="D36:F36" si="13">D12+D24</f>
        <v>67800</v>
      </c>
      <c r="E36" s="6">
        <f t="shared" si="13"/>
        <v>43282</v>
      </c>
      <c r="F36" s="6" t="e">
        <f t="shared" si="13"/>
        <v>#REF!</v>
      </c>
      <c r="G36" s="8" t="e">
        <f t="shared" si="9"/>
        <v>#REF!</v>
      </c>
      <c r="H36" s="9"/>
      <c r="I36" s="9"/>
      <c r="J36" s="9"/>
      <c r="K36" s="9"/>
      <c r="L36" s="9"/>
      <c r="M36" s="9"/>
      <c r="N36" s="9"/>
      <c r="O36" s="9"/>
      <c r="P36" s="9"/>
      <c r="Q36" s="9"/>
      <c r="R36" s="9"/>
      <c r="S36" s="9"/>
      <c r="T36" s="9"/>
      <c r="U36" s="9"/>
      <c r="V36" s="9"/>
      <c r="W36" s="9"/>
      <c r="X36" s="9"/>
      <c r="Y36" s="9"/>
      <c r="Z36" s="9"/>
    </row>
    <row r="37" spans="1:26" ht="18.75" customHeight="1">
      <c r="A37" s="136" t="s">
        <v>14</v>
      </c>
      <c r="B37" s="137"/>
      <c r="C37" s="138"/>
      <c r="D37" s="8">
        <f>SUM(D32:D36)</f>
        <v>428735</v>
      </c>
      <c r="E37" s="8">
        <f t="shared" ref="E37:G37" si="14">SUM(E32:E36)</f>
        <v>151806</v>
      </c>
      <c r="F37" s="8" t="e">
        <f t="shared" si="14"/>
        <v>#REF!</v>
      </c>
      <c r="G37" s="8" t="e">
        <f t="shared" si="14"/>
        <v>#REF!</v>
      </c>
      <c r="H37" s="9"/>
      <c r="I37" s="9"/>
      <c r="J37" s="9"/>
      <c r="K37" s="9"/>
      <c r="L37" s="9"/>
      <c r="M37" s="9"/>
      <c r="N37" s="9"/>
      <c r="O37" s="9"/>
      <c r="P37" s="9"/>
      <c r="Q37" s="9"/>
      <c r="R37" s="9"/>
      <c r="S37" s="9"/>
      <c r="T37" s="9"/>
      <c r="U37" s="9"/>
      <c r="V37" s="9"/>
      <c r="W37" s="9"/>
      <c r="X37" s="9"/>
      <c r="Y37" s="9"/>
      <c r="Z37" s="9"/>
    </row>
    <row r="38" spans="1:26" ht="18.75" customHeight="1">
      <c r="A38" s="139" t="s">
        <v>15</v>
      </c>
      <c r="B38" s="140"/>
      <c r="C38" s="141"/>
      <c r="D38" s="10">
        <f>D14+D26</f>
        <v>82238.75</v>
      </c>
      <c r="E38" s="6">
        <f t="shared" ref="E38:F38" si="15">E14+E26</f>
        <v>50759.899999999994</v>
      </c>
      <c r="F38" s="6" t="e">
        <f t="shared" si="15"/>
        <v>#REF!</v>
      </c>
      <c r="G38" s="8" t="e">
        <f>SUM(D38:F38)</f>
        <v>#REF!</v>
      </c>
      <c r="H38" s="9"/>
      <c r="I38" s="9"/>
      <c r="J38" s="9"/>
      <c r="K38" s="9"/>
      <c r="L38" s="9"/>
      <c r="M38" s="9"/>
      <c r="N38" s="9"/>
      <c r="O38" s="9"/>
      <c r="P38" s="9"/>
      <c r="Q38" s="9"/>
      <c r="R38" s="9"/>
      <c r="S38" s="9"/>
      <c r="T38" s="9"/>
      <c r="U38" s="9"/>
      <c r="V38" s="9"/>
      <c r="W38" s="9"/>
      <c r="X38" s="9"/>
      <c r="Y38" s="9"/>
      <c r="Z38" s="9"/>
    </row>
    <row r="39" spans="1:26" ht="18.75" customHeight="1">
      <c r="A39" s="142" t="s">
        <v>16</v>
      </c>
      <c r="B39" s="140"/>
      <c r="C39" s="141"/>
      <c r="D39" s="8">
        <f t="shared" ref="D39:F39" si="16">SUM(D37:D38)</f>
        <v>510973.75</v>
      </c>
      <c r="E39" s="8">
        <f t="shared" si="16"/>
        <v>202565.9</v>
      </c>
      <c r="F39" s="8" t="e">
        <f t="shared" si="16"/>
        <v>#REF!</v>
      </c>
      <c r="G39" s="8" t="e">
        <f>SUM(G37:G38)</f>
        <v>#REF!</v>
      </c>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customSheetViews>
    <customSheetView guid="{F6CC9001-D4DB-49E7-BBD9-A25F027CF3C7}" showPageBreaks="1" fitToPage="1">
      <selection activeCell="I21" sqref="I21"/>
      <pageMargins left="0.78740157480314965" right="0.78740157480314965" top="0.78740157480314965" bottom="0.78740157480314965" header="0" footer="0"/>
      <pageSetup paperSize="9" scale="94" orientation="portrait" r:id="rId1"/>
      <headerFooter>
        <oddHeader>&amp;R&amp;A</oddHeader>
        <oddFooter>&amp;R&amp;D</oddFooter>
      </headerFooter>
    </customSheetView>
    <customSheetView guid="{9D085479-0B63-44B4-9268-025006D95A5B}" showPageBreaks="1" fitToPage="1">
      <selection activeCell="J14" sqref="J14"/>
      <pageMargins left="0.78740157480314965" right="0.78740157480314965" top="0.78740157480314965" bottom="0.78740157480314965" header="0" footer="0"/>
      <pageSetup paperSize="9" scale="97" orientation="portrait" r:id="rId2"/>
      <headerFooter>
        <oddHeader>&amp;R&amp;A</oddHeader>
        <oddFooter>&amp;R&amp;D</oddFooter>
      </headerFooter>
    </customSheetView>
  </customSheetViews>
  <mergeCells count="42">
    <mergeCell ref="A37:C37"/>
    <mergeCell ref="A38:C38"/>
    <mergeCell ref="A39:C39"/>
    <mergeCell ref="A30:C31"/>
    <mergeCell ref="A32:A36"/>
    <mergeCell ref="B32:C32"/>
    <mergeCell ref="B33:C33"/>
    <mergeCell ref="B34:C34"/>
    <mergeCell ref="B35:C35"/>
    <mergeCell ref="B36:C36"/>
    <mergeCell ref="B8:C8"/>
    <mergeCell ref="E18:E19"/>
    <mergeCell ref="F18:F19"/>
    <mergeCell ref="G18:G19"/>
    <mergeCell ref="A18:C19"/>
    <mergeCell ref="B11:C11"/>
    <mergeCell ref="B12:C12"/>
    <mergeCell ref="A13:C13"/>
    <mergeCell ref="A14:C14"/>
    <mergeCell ref="A15:C15"/>
    <mergeCell ref="D18:D19"/>
    <mergeCell ref="A6:C7"/>
    <mergeCell ref="D6:D7"/>
    <mergeCell ref="E6:E7"/>
    <mergeCell ref="F6:F7"/>
    <mergeCell ref="G6:G7"/>
    <mergeCell ref="D30:D31"/>
    <mergeCell ref="E30:E31"/>
    <mergeCell ref="F30:F31"/>
    <mergeCell ref="G30:G31"/>
    <mergeCell ref="B9:C9"/>
    <mergeCell ref="B10:C10"/>
    <mergeCell ref="B20:C20"/>
    <mergeCell ref="B21:C21"/>
    <mergeCell ref="B22:C22"/>
    <mergeCell ref="B23:C23"/>
    <mergeCell ref="B24:C24"/>
    <mergeCell ref="A25:C25"/>
    <mergeCell ref="A26:C26"/>
    <mergeCell ref="A27:C27"/>
    <mergeCell ref="A20:A24"/>
    <mergeCell ref="A8:A12"/>
  </mergeCells>
  <phoneticPr fontId="8"/>
  <pageMargins left="0.78740157480314965" right="0.78740157480314965" top="0.78740157480314965" bottom="0.78740157480314965" header="0" footer="0"/>
  <pageSetup paperSize="9" scale="94" orientation="portrait" r:id="rId3"/>
  <headerFooter>
    <oddHeader>&amp;R&amp;A</oddHeader>
    <oddFooter>&amp;R&amp;D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Y986"/>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18" customHeight="1">
      <c r="A1" s="84" t="s">
        <v>0</v>
      </c>
      <c r="B1" s="27"/>
      <c r="C1" s="27"/>
      <c r="D1" s="27"/>
      <c r="E1" s="27"/>
      <c r="F1" s="27"/>
    </row>
    <row r="2" spans="1:25" ht="24" customHeight="1">
      <c r="A2" s="85" t="s">
        <v>238</v>
      </c>
      <c r="B2" s="86"/>
      <c r="C2" s="85"/>
      <c r="D2" s="85"/>
      <c r="E2" s="85"/>
      <c r="F2" s="86"/>
      <c r="G2" s="2"/>
      <c r="H2" s="2"/>
      <c r="I2" s="2"/>
      <c r="J2" s="2"/>
      <c r="K2" s="2"/>
      <c r="L2" s="2"/>
      <c r="M2" s="2"/>
      <c r="N2" s="2"/>
      <c r="O2" s="2"/>
      <c r="P2" s="2"/>
      <c r="Q2" s="2"/>
      <c r="R2" s="2"/>
      <c r="S2" s="2"/>
      <c r="T2" s="2"/>
      <c r="U2" s="2"/>
      <c r="V2" s="2"/>
      <c r="W2" s="2"/>
      <c r="X2" s="2"/>
      <c r="Y2" s="2"/>
    </row>
    <row r="3" spans="1:25" ht="24" customHeight="1">
      <c r="A3" s="27" t="s">
        <v>240</v>
      </c>
      <c r="B3" s="86"/>
      <c r="C3" s="86"/>
      <c r="D3" s="86" t="s">
        <v>255</v>
      </c>
      <c r="E3" s="86"/>
      <c r="F3" s="86"/>
      <c r="G3" s="2"/>
      <c r="H3" s="2"/>
      <c r="I3" s="2"/>
      <c r="J3" s="2"/>
      <c r="K3" s="2"/>
      <c r="L3" s="2"/>
      <c r="M3" s="2"/>
      <c r="N3" s="2"/>
      <c r="O3" s="2"/>
      <c r="P3" s="2"/>
      <c r="Q3" s="2"/>
      <c r="R3" s="2"/>
      <c r="S3" s="2"/>
      <c r="T3" s="2"/>
      <c r="U3" s="2"/>
      <c r="V3" s="2"/>
      <c r="W3" s="2"/>
      <c r="X3" s="2"/>
      <c r="Y3" s="2"/>
    </row>
    <row r="4" spans="1:25" ht="18" customHeight="1">
      <c r="A4" s="86"/>
      <c r="B4" s="86"/>
      <c r="C4" s="86"/>
      <c r="D4" s="87"/>
      <c r="E4" s="86"/>
      <c r="F4" s="88" t="s">
        <v>236</v>
      </c>
      <c r="G4" s="2"/>
      <c r="H4" s="2"/>
      <c r="I4" s="2"/>
      <c r="J4" s="2"/>
      <c r="K4" s="2"/>
      <c r="L4" s="2"/>
      <c r="M4" s="2"/>
      <c r="N4" s="2"/>
      <c r="O4" s="2"/>
      <c r="P4" s="2"/>
      <c r="Q4" s="2"/>
      <c r="R4" s="2"/>
      <c r="S4" s="2"/>
      <c r="T4" s="2"/>
      <c r="U4" s="2"/>
      <c r="V4" s="2"/>
      <c r="W4" s="2"/>
      <c r="X4" s="2"/>
      <c r="Y4" s="2"/>
    </row>
    <row r="5" spans="1:25" ht="13.5" customHeight="1">
      <c r="A5" s="168" t="s">
        <v>3</v>
      </c>
      <c r="B5" s="170"/>
      <c r="C5" s="170"/>
      <c r="D5" s="168" t="s">
        <v>220</v>
      </c>
      <c r="E5" s="168" t="s">
        <v>21</v>
      </c>
      <c r="F5" s="168" t="s">
        <v>221</v>
      </c>
      <c r="G5" s="2"/>
      <c r="H5" s="2"/>
      <c r="I5" s="2"/>
      <c r="J5" s="2"/>
      <c r="K5" s="2"/>
      <c r="L5" s="2"/>
      <c r="M5" s="2"/>
      <c r="N5" s="2"/>
      <c r="O5" s="2"/>
      <c r="P5" s="2"/>
      <c r="Q5" s="2"/>
      <c r="R5" s="2"/>
      <c r="S5" s="2"/>
      <c r="T5" s="2"/>
      <c r="U5" s="2"/>
      <c r="V5" s="2"/>
      <c r="W5" s="2"/>
      <c r="X5" s="2"/>
      <c r="Y5" s="2"/>
    </row>
    <row r="6" spans="1:25" ht="13.5" customHeight="1">
      <c r="A6" s="170"/>
      <c r="B6" s="170"/>
      <c r="C6" s="170"/>
      <c r="D6" s="170"/>
      <c r="E6" s="170"/>
      <c r="F6" s="168"/>
      <c r="G6" s="2"/>
      <c r="H6" s="2"/>
      <c r="I6" s="2"/>
      <c r="J6" s="2"/>
      <c r="K6" s="2"/>
      <c r="L6" s="2"/>
      <c r="M6" s="2"/>
      <c r="N6" s="2"/>
      <c r="O6" s="2"/>
      <c r="P6" s="2"/>
      <c r="Q6" s="2"/>
      <c r="R6" s="2"/>
      <c r="S6" s="2"/>
      <c r="T6" s="2"/>
      <c r="U6" s="2"/>
      <c r="V6" s="2"/>
      <c r="W6" s="2"/>
      <c r="X6" s="2"/>
      <c r="Y6" s="2"/>
    </row>
    <row r="7" spans="1:25" ht="13.5" customHeight="1">
      <c r="A7" s="171" t="s">
        <v>8</v>
      </c>
      <c r="B7" s="172" t="s">
        <v>9</v>
      </c>
      <c r="C7" s="167"/>
      <c r="D7" s="111"/>
      <c r="E7" s="111"/>
      <c r="F7" s="111"/>
      <c r="G7" s="9"/>
      <c r="H7" s="9"/>
      <c r="I7" s="9"/>
      <c r="J7" s="9"/>
      <c r="K7" s="9"/>
      <c r="L7" s="9"/>
      <c r="M7" s="9"/>
      <c r="N7" s="9"/>
      <c r="O7" s="9"/>
      <c r="P7" s="9"/>
      <c r="Q7" s="9"/>
      <c r="R7" s="9"/>
      <c r="S7" s="9"/>
      <c r="T7" s="9"/>
      <c r="U7" s="9"/>
      <c r="V7" s="9"/>
      <c r="W7" s="9"/>
      <c r="X7" s="9"/>
      <c r="Y7" s="9"/>
    </row>
    <row r="8" spans="1:25" ht="13.5" customHeight="1">
      <c r="A8" s="169"/>
      <c r="B8" s="167"/>
      <c r="C8" s="167"/>
      <c r="D8" s="111"/>
      <c r="E8" s="111"/>
      <c r="F8" s="111"/>
      <c r="G8" s="9"/>
      <c r="H8" s="9"/>
      <c r="I8" s="9"/>
      <c r="J8" s="9"/>
      <c r="K8" s="9"/>
      <c r="L8" s="9"/>
      <c r="M8" s="9"/>
      <c r="N8" s="9"/>
      <c r="O8" s="9"/>
      <c r="P8" s="9"/>
      <c r="Q8" s="9"/>
      <c r="R8" s="9"/>
      <c r="S8" s="9"/>
      <c r="T8" s="9"/>
      <c r="U8" s="9"/>
      <c r="V8" s="9"/>
      <c r="W8" s="9"/>
      <c r="X8" s="9"/>
      <c r="Y8" s="9"/>
    </row>
    <row r="9" spans="1:25" ht="13.5" customHeight="1">
      <c r="A9" s="169"/>
      <c r="B9" s="167"/>
      <c r="C9" s="167"/>
      <c r="D9" s="111"/>
      <c r="E9" s="111"/>
      <c r="F9" s="111"/>
      <c r="G9" s="9"/>
      <c r="H9" s="9"/>
      <c r="I9" s="9"/>
      <c r="J9" s="9"/>
      <c r="K9" s="9"/>
      <c r="L9" s="9"/>
      <c r="M9" s="9"/>
      <c r="N9" s="9"/>
      <c r="O9" s="9"/>
      <c r="P9" s="9"/>
      <c r="Q9" s="9"/>
      <c r="R9" s="9"/>
      <c r="S9" s="9"/>
      <c r="T9" s="9"/>
      <c r="U9" s="9"/>
      <c r="V9" s="9"/>
      <c r="W9" s="9"/>
      <c r="X9" s="9"/>
      <c r="Y9" s="9"/>
    </row>
    <row r="10" spans="1:25" ht="13.5" customHeight="1">
      <c r="A10" s="169"/>
      <c r="B10" s="167"/>
      <c r="C10" s="167"/>
      <c r="D10" s="111"/>
      <c r="E10" s="111"/>
      <c r="F10" s="111"/>
      <c r="G10" s="9"/>
      <c r="H10" s="9"/>
      <c r="I10" s="9"/>
      <c r="J10" s="9"/>
      <c r="K10" s="9"/>
      <c r="L10" s="9"/>
      <c r="M10" s="9"/>
      <c r="N10" s="9"/>
      <c r="O10" s="9"/>
      <c r="P10" s="9"/>
      <c r="Q10" s="9"/>
      <c r="R10" s="9"/>
      <c r="S10" s="9"/>
      <c r="T10" s="9"/>
      <c r="U10" s="9"/>
      <c r="V10" s="9"/>
      <c r="W10" s="9"/>
      <c r="X10" s="9"/>
      <c r="Y10" s="9"/>
    </row>
    <row r="11" spans="1:25" ht="13.5" customHeight="1">
      <c r="A11" s="169"/>
      <c r="B11" s="167"/>
      <c r="C11" s="167"/>
      <c r="D11" s="111"/>
      <c r="E11" s="111"/>
      <c r="F11" s="111"/>
      <c r="G11" s="9"/>
      <c r="H11" s="9"/>
      <c r="I11" s="9"/>
      <c r="J11" s="9"/>
      <c r="K11" s="9"/>
      <c r="L11" s="9"/>
      <c r="M11" s="9"/>
      <c r="N11" s="9"/>
      <c r="O11" s="9"/>
      <c r="P11" s="9"/>
      <c r="Q11" s="9"/>
      <c r="R11" s="9"/>
      <c r="S11" s="9"/>
      <c r="T11" s="9"/>
      <c r="U11" s="9"/>
      <c r="V11" s="9"/>
      <c r="W11" s="9"/>
      <c r="X11" s="9"/>
      <c r="Y11" s="9"/>
    </row>
    <row r="12" spans="1:25" ht="13.5" customHeight="1">
      <c r="A12" s="169"/>
      <c r="B12" s="167"/>
      <c r="C12" s="167"/>
      <c r="D12" s="111"/>
      <c r="E12" s="111"/>
      <c r="F12" s="111"/>
      <c r="G12" s="9"/>
      <c r="H12" s="9"/>
      <c r="I12" s="9"/>
      <c r="J12" s="9"/>
      <c r="K12" s="9"/>
      <c r="L12" s="9"/>
      <c r="M12" s="9"/>
      <c r="N12" s="9"/>
      <c r="O12" s="9"/>
      <c r="P12" s="9"/>
      <c r="Q12" s="9"/>
      <c r="R12" s="9"/>
      <c r="S12" s="9"/>
      <c r="T12" s="9"/>
      <c r="U12" s="9"/>
      <c r="V12" s="9"/>
      <c r="W12" s="9"/>
      <c r="X12" s="9"/>
      <c r="Y12" s="9"/>
    </row>
    <row r="13" spans="1:25" ht="13.5" customHeight="1">
      <c r="A13" s="169"/>
      <c r="B13" s="166" t="s">
        <v>22</v>
      </c>
      <c r="C13" s="167"/>
      <c r="D13" s="112">
        <f>SUM(D7:D12)</f>
        <v>0</v>
      </c>
      <c r="E13" s="112"/>
      <c r="F13" s="112"/>
      <c r="G13" s="9"/>
      <c r="H13" s="9"/>
      <c r="I13" s="9"/>
      <c r="J13" s="9"/>
      <c r="K13" s="9"/>
      <c r="L13" s="9"/>
      <c r="M13" s="9"/>
      <c r="N13" s="9"/>
      <c r="O13" s="9"/>
      <c r="P13" s="9"/>
      <c r="Q13" s="9"/>
      <c r="R13" s="9"/>
      <c r="S13" s="9"/>
      <c r="T13" s="9"/>
      <c r="U13" s="9"/>
      <c r="V13" s="9"/>
      <c r="W13" s="9"/>
      <c r="X13" s="9"/>
      <c r="Y13" s="9"/>
    </row>
    <row r="14" spans="1:25" ht="13.5" customHeight="1">
      <c r="A14" s="169"/>
      <c r="B14" s="172" t="s">
        <v>10</v>
      </c>
      <c r="C14" s="167"/>
      <c r="D14" s="113">
        <v>5000</v>
      </c>
      <c r="E14" s="113" t="s">
        <v>230</v>
      </c>
      <c r="F14" s="111"/>
      <c r="G14" s="9"/>
      <c r="H14" s="9"/>
      <c r="I14" s="9"/>
      <c r="J14" s="9"/>
      <c r="K14" s="9"/>
      <c r="L14" s="9"/>
      <c r="M14" s="9"/>
      <c r="N14" s="9"/>
      <c r="O14" s="9"/>
      <c r="P14" s="9"/>
      <c r="Q14" s="9"/>
      <c r="R14" s="9"/>
      <c r="S14" s="9"/>
      <c r="T14" s="9"/>
      <c r="U14" s="9"/>
      <c r="V14" s="9"/>
      <c r="W14" s="9"/>
      <c r="X14" s="9"/>
      <c r="Y14" s="9"/>
    </row>
    <row r="15" spans="1:25" ht="13.5" customHeight="1">
      <c r="A15" s="169"/>
      <c r="B15" s="167"/>
      <c r="C15" s="167"/>
      <c r="D15" s="113">
        <v>4890</v>
      </c>
      <c r="E15" s="113" t="s">
        <v>224</v>
      </c>
      <c r="F15" s="111"/>
      <c r="G15" s="9"/>
      <c r="H15" s="9"/>
      <c r="I15" s="9"/>
      <c r="J15" s="9"/>
      <c r="K15" s="9"/>
      <c r="L15" s="9"/>
      <c r="M15" s="9"/>
      <c r="N15" s="9"/>
      <c r="O15" s="9"/>
      <c r="P15" s="9"/>
      <c r="Q15" s="9"/>
      <c r="R15" s="9"/>
      <c r="S15" s="9"/>
      <c r="T15" s="9"/>
      <c r="U15" s="9"/>
      <c r="V15" s="9"/>
      <c r="W15" s="9"/>
      <c r="X15" s="9"/>
      <c r="Y15" s="9"/>
    </row>
    <row r="16" spans="1:25" ht="13.5" customHeight="1">
      <c r="A16" s="169"/>
      <c r="B16" s="167"/>
      <c r="C16" s="167"/>
      <c r="D16" s="111"/>
      <c r="E16" s="111"/>
      <c r="F16" s="111"/>
      <c r="G16" s="9"/>
      <c r="H16" s="9"/>
      <c r="I16" s="9"/>
      <c r="J16" s="9"/>
      <c r="K16" s="9"/>
      <c r="L16" s="9"/>
      <c r="M16" s="9"/>
      <c r="N16" s="9"/>
      <c r="O16" s="9"/>
      <c r="P16" s="9"/>
      <c r="Q16" s="9"/>
      <c r="R16" s="9"/>
      <c r="S16" s="9"/>
      <c r="T16" s="9"/>
      <c r="U16" s="9"/>
      <c r="V16" s="9"/>
      <c r="W16" s="9"/>
      <c r="X16" s="9"/>
      <c r="Y16" s="9"/>
    </row>
    <row r="17" spans="1:25" ht="13.5" customHeight="1">
      <c r="A17" s="169"/>
      <c r="B17" s="167"/>
      <c r="C17" s="167"/>
      <c r="D17" s="111"/>
      <c r="E17" s="111"/>
      <c r="F17" s="111"/>
      <c r="G17" s="9"/>
      <c r="H17" s="9"/>
      <c r="I17" s="9"/>
      <c r="J17" s="9"/>
      <c r="K17" s="9"/>
      <c r="L17" s="9"/>
      <c r="M17" s="9"/>
      <c r="N17" s="9"/>
      <c r="O17" s="9"/>
      <c r="P17" s="9"/>
      <c r="Q17" s="9"/>
      <c r="R17" s="9"/>
      <c r="S17" s="9"/>
      <c r="T17" s="9"/>
      <c r="U17" s="9"/>
      <c r="V17" s="9"/>
      <c r="W17" s="9"/>
      <c r="X17" s="9"/>
      <c r="Y17" s="9"/>
    </row>
    <row r="18" spans="1:25" ht="13.5" customHeight="1">
      <c r="A18" s="169"/>
      <c r="B18" s="167"/>
      <c r="C18" s="167"/>
      <c r="D18" s="111"/>
      <c r="E18" s="111"/>
      <c r="F18" s="111"/>
      <c r="G18" s="9"/>
      <c r="H18" s="9"/>
      <c r="I18" s="9"/>
      <c r="J18" s="9"/>
      <c r="K18" s="9"/>
      <c r="L18" s="9"/>
      <c r="M18" s="9"/>
      <c r="N18" s="9"/>
      <c r="O18" s="9"/>
      <c r="P18" s="9"/>
      <c r="Q18" s="9"/>
      <c r="R18" s="9"/>
      <c r="S18" s="9"/>
      <c r="T18" s="9"/>
      <c r="U18" s="9"/>
      <c r="V18" s="9"/>
      <c r="W18" s="9"/>
      <c r="X18" s="9"/>
      <c r="Y18" s="9"/>
    </row>
    <row r="19" spans="1:25" ht="13.5" customHeight="1">
      <c r="A19" s="169"/>
      <c r="B19" s="167"/>
      <c r="C19" s="167"/>
      <c r="D19" s="111"/>
      <c r="E19" s="111"/>
      <c r="F19" s="111"/>
      <c r="G19" s="9"/>
      <c r="H19" s="9"/>
      <c r="I19" s="9"/>
      <c r="J19" s="9"/>
      <c r="K19" s="9"/>
      <c r="L19" s="9"/>
      <c r="M19" s="9"/>
      <c r="N19" s="9"/>
      <c r="O19" s="9"/>
      <c r="P19" s="9"/>
      <c r="Q19" s="9"/>
      <c r="R19" s="9"/>
      <c r="S19" s="9"/>
      <c r="T19" s="9"/>
      <c r="U19" s="9"/>
      <c r="V19" s="9"/>
      <c r="W19" s="9"/>
      <c r="X19" s="9"/>
      <c r="Y19" s="9"/>
    </row>
    <row r="20" spans="1:25" ht="13.5" customHeight="1">
      <c r="A20" s="169"/>
      <c r="B20" s="166" t="s">
        <v>23</v>
      </c>
      <c r="C20" s="167"/>
      <c r="D20" s="112">
        <f>SUM(D14:D19)</f>
        <v>9890</v>
      </c>
      <c r="E20" s="112"/>
      <c r="F20" s="112"/>
      <c r="G20" s="9"/>
      <c r="H20" s="9"/>
      <c r="I20" s="9"/>
      <c r="J20" s="9"/>
      <c r="K20" s="9"/>
      <c r="L20" s="9"/>
      <c r="M20" s="9"/>
      <c r="N20" s="9"/>
      <c r="O20" s="9"/>
      <c r="P20" s="9"/>
      <c r="Q20" s="9"/>
      <c r="R20" s="9"/>
      <c r="S20" s="9"/>
      <c r="T20" s="9"/>
      <c r="U20" s="9"/>
      <c r="V20" s="9"/>
      <c r="W20" s="9"/>
      <c r="X20" s="9"/>
      <c r="Y20" s="9"/>
    </row>
    <row r="21" spans="1:25" ht="13.5" customHeight="1">
      <c r="A21" s="169"/>
      <c r="B21" s="172" t="s">
        <v>11</v>
      </c>
      <c r="C21" s="167"/>
      <c r="D21" s="113">
        <v>3000</v>
      </c>
      <c r="E21" s="113" t="s">
        <v>225</v>
      </c>
      <c r="F21" s="111"/>
      <c r="G21" s="9"/>
      <c r="H21" s="9"/>
      <c r="I21" s="9"/>
      <c r="J21" s="9"/>
      <c r="K21" s="9"/>
      <c r="L21" s="9"/>
      <c r="M21" s="9"/>
      <c r="N21" s="9"/>
      <c r="O21" s="9"/>
      <c r="P21" s="9"/>
      <c r="Q21" s="9"/>
      <c r="R21" s="9"/>
      <c r="S21" s="9"/>
      <c r="T21" s="9"/>
      <c r="U21" s="9"/>
      <c r="V21" s="9"/>
      <c r="W21" s="9"/>
      <c r="X21" s="9"/>
      <c r="Y21" s="9"/>
    </row>
    <row r="22" spans="1:25" ht="13.5" customHeight="1">
      <c r="A22" s="169"/>
      <c r="B22" s="167"/>
      <c r="C22" s="167"/>
      <c r="D22" s="113">
        <v>1200</v>
      </c>
      <c r="E22" s="113" t="s">
        <v>226</v>
      </c>
      <c r="F22" s="111"/>
      <c r="G22" s="9"/>
      <c r="H22" s="9"/>
      <c r="I22" s="9"/>
      <c r="J22" s="9"/>
      <c r="K22" s="9"/>
      <c r="L22" s="9"/>
      <c r="M22" s="9"/>
      <c r="N22" s="9"/>
      <c r="O22" s="9"/>
      <c r="P22" s="9"/>
      <c r="Q22" s="9"/>
      <c r="R22" s="9"/>
      <c r="S22" s="9"/>
      <c r="T22" s="9"/>
      <c r="U22" s="9"/>
      <c r="V22" s="9"/>
      <c r="W22" s="9"/>
      <c r="X22" s="9"/>
      <c r="Y22" s="9"/>
    </row>
    <row r="23" spans="1:25" ht="13.5" customHeight="1">
      <c r="A23" s="169"/>
      <c r="B23" s="167"/>
      <c r="C23" s="167"/>
      <c r="D23" s="111"/>
      <c r="E23" s="111"/>
      <c r="F23" s="111"/>
      <c r="G23" s="9"/>
      <c r="H23" s="9"/>
      <c r="I23" s="9"/>
      <c r="J23" s="9"/>
      <c r="K23" s="9"/>
      <c r="L23" s="9"/>
      <c r="M23" s="9"/>
      <c r="N23" s="9"/>
      <c r="O23" s="9"/>
      <c r="P23" s="9"/>
      <c r="Q23" s="9"/>
      <c r="R23" s="9"/>
      <c r="S23" s="9"/>
      <c r="T23" s="9"/>
      <c r="U23" s="9"/>
      <c r="V23" s="9"/>
      <c r="W23" s="9"/>
      <c r="X23" s="9"/>
      <c r="Y23" s="9"/>
    </row>
    <row r="24" spans="1:25" ht="13.5" customHeight="1">
      <c r="A24" s="169"/>
      <c r="B24" s="167"/>
      <c r="C24" s="167"/>
      <c r="D24" s="111"/>
      <c r="E24" s="111"/>
      <c r="F24" s="111"/>
      <c r="G24" s="9"/>
      <c r="H24" s="9"/>
      <c r="I24" s="9"/>
      <c r="J24" s="9"/>
      <c r="K24" s="9"/>
      <c r="L24" s="9"/>
      <c r="M24" s="9"/>
      <c r="N24" s="9"/>
      <c r="O24" s="9"/>
      <c r="P24" s="9"/>
      <c r="Q24" s="9"/>
      <c r="R24" s="9"/>
      <c r="S24" s="9"/>
      <c r="T24" s="9"/>
      <c r="U24" s="9"/>
      <c r="V24" s="9"/>
      <c r="W24" s="9"/>
      <c r="X24" s="9"/>
      <c r="Y24" s="9"/>
    </row>
    <row r="25" spans="1:25" ht="13.5" customHeight="1">
      <c r="A25" s="169"/>
      <c r="B25" s="167"/>
      <c r="C25" s="167"/>
      <c r="D25" s="111"/>
      <c r="E25" s="111"/>
      <c r="F25" s="111"/>
      <c r="G25" s="9"/>
      <c r="H25" s="9"/>
      <c r="I25" s="9"/>
      <c r="J25" s="9"/>
      <c r="K25" s="9"/>
      <c r="L25" s="9"/>
      <c r="M25" s="9"/>
      <c r="N25" s="9"/>
      <c r="O25" s="9"/>
      <c r="P25" s="9"/>
      <c r="Q25" s="9"/>
      <c r="R25" s="9"/>
      <c r="S25" s="9"/>
      <c r="T25" s="9"/>
      <c r="U25" s="9"/>
      <c r="V25" s="9"/>
      <c r="W25" s="9"/>
      <c r="X25" s="9"/>
      <c r="Y25" s="9"/>
    </row>
    <row r="26" spans="1:25" ht="13.5" customHeight="1">
      <c r="A26" s="169"/>
      <c r="B26" s="167"/>
      <c r="C26" s="167"/>
      <c r="D26" s="111"/>
      <c r="E26" s="111"/>
      <c r="F26" s="111"/>
      <c r="G26" s="9"/>
      <c r="H26" s="9"/>
      <c r="I26" s="9"/>
      <c r="J26" s="9"/>
      <c r="K26" s="9"/>
      <c r="L26" s="9"/>
      <c r="M26" s="9"/>
      <c r="N26" s="9"/>
      <c r="O26" s="9"/>
      <c r="P26" s="9"/>
      <c r="Q26" s="9"/>
      <c r="R26" s="9"/>
      <c r="S26" s="9"/>
      <c r="T26" s="9"/>
      <c r="U26" s="9"/>
      <c r="V26" s="9"/>
      <c r="W26" s="9"/>
      <c r="X26" s="9"/>
      <c r="Y26" s="9"/>
    </row>
    <row r="27" spans="1:25" ht="13.5" customHeight="1">
      <c r="A27" s="169"/>
      <c r="B27" s="166" t="s">
        <v>24</v>
      </c>
      <c r="C27" s="167"/>
      <c r="D27" s="112">
        <f>SUM(D21:D26)</f>
        <v>4200</v>
      </c>
      <c r="E27" s="112"/>
      <c r="F27" s="112"/>
      <c r="G27" s="9"/>
      <c r="H27" s="9"/>
      <c r="I27" s="9"/>
      <c r="J27" s="9"/>
      <c r="K27" s="9"/>
      <c r="L27" s="9"/>
      <c r="M27" s="9"/>
      <c r="N27" s="9"/>
      <c r="O27" s="9"/>
      <c r="P27" s="9"/>
      <c r="Q27" s="9"/>
      <c r="R27" s="9"/>
      <c r="S27" s="9"/>
      <c r="T27" s="9"/>
      <c r="U27" s="9"/>
      <c r="V27" s="9"/>
      <c r="W27" s="9"/>
      <c r="X27" s="9"/>
      <c r="Y27" s="9"/>
    </row>
    <row r="28" spans="1:25" ht="13.5" customHeight="1">
      <c r="A28" s="169"/>
      <c r="B28" s="172" t="s">
        <v>12</v>
      </c>
      <c r="C28" s="167"/>
      <c r="D28" s="113">
        <v>9000</v>
      </c>
      <c r="E28" s="113" t="s">
        <v>227</v>
      </c>
      <c r="F28" s="113"/>
      <c r="G28" s="9"/>
      <c r="H28" s="9"/>
      <c r="I28" s="9"/>
      <c r="J28" s="9"/>
      <c r="K28" s="9"/>
      <c r="L28" s="9"/>
      <c r="M28" s="9"/>
      <c r="N28" s="9"/>
      <c r="O28" s="9"/>
      <c r="P28" s="9"/>
      <c r="Q28" s="9"/>
      <c r="R28" s="9"/>
      <c r="S28" s="9"/>
      <c r="T28" s="9"/>
      <c r="U28" s="9"/>
      <c r="V28" s="9"/>
      <c r="W28" s="9"/>
      <c r="X28" s="9"/>
      <c r="Y28" s="9"/>
    </row>
    <row r="29" spans="1:25" ht="13.5" customHeight="1">
      <c r="A29" s="169"/>
      <c r="B29" s="167"/>
      <c r="C29" s="167"/>
      <c r="D29" s="113">
        <v>6000</v>
      </c>
      <c r="E29" s="113" t="s">
        <v>228</v>
      </c>
      <c r="F29" s="113"/>
      <c r="G29" s="9"/>
      <c r="H29" s="9"/>
      <c r="I29" s="9"/>
      <c r="J29" s="9"/>
      <c r="K29" s="9"/>
      <c r="L29" s="9"/>
      <c r="M29" s="9"/>
      <c r="N29" s="9"/>
      <c r="O29" s="9"/>
      <c r="P29" s="9"/>
      <c r="Q29" s="9"/>
      <c r="R29" s="9"/>
      <c r="S29" s="9"/>
      <c r="T29" s="9"/>
      <c r="U29" s="9"/>
      <c r="V29" s="9"/>
      <c r="W29" s="9"/>
      <c r="X29" s="9"/>
      <c r="Y29" s="9"/>
    </row>
    <row r="30" spans="1:25" ht="13.5" customHeight="1">
      <c r="A30" s="169"/>
      <c r="B30" s="167"/>
      <c r="C30" s="167"/>
      <c r="D30" s="111"/>
      <c r="E30" s="111"/>
      <c r="F30" s="113"/>
      <c r="G30" s="9"/>
      <c r="H30" s="9"/>
      <c r="I30" s="9"/>
      <c r="J30" s="9"/>
      <c r="K30" s="9"/>
      <c r="L30" s="9"/>
      <c r="M30" s="9"/>
      <c r="N30" s="9"/>
      <c r="O30" s="9"/>
      <c r="P30" s="9"/>
      <c r="Q30" s="9"/>
      <c r="R30" s="9"/>
      <c r="S30" s="9"/>
      <c r="T30" s="9"/>
      <c r="U30" s="9"/>
      <c r="V30" s="9"/>
      <c r="W30" s="9"/>
      <c r="X30" s="9"/>
      <c r="Y30" s="9"/>
    </row>
    <row r="31" spans="1:25" ht="13.5" customHeight="1">
      <c r="A31" s="169"/>
      <c r="B31" s="167"/>
      <c r="C31" s="167"/>
      <c r="D31" s="111"/>
      <c r="E31" s="111"/>
      <c r="F31" s="113"/>
      <c r="G31" s="9"/>
      <c r="H31" s="9"/>
      <c r="I31" s="9"/>
      <c r="J31" s="9"/>
      <c r="K31" s="9"/>
      <c r="L31" s="9"/>
      <c r="M31" s="9"/>
      <c r="N31" s="9"/>
      <c r="O31" s="9"/>
      <c r="P31" s="9"/>
      <c r="Q31" s="9"/>
      <c r="R31" s="9"/>
      <c r="S31" s="9"/>
      <c r="T31" s="9"/>
      <c r="U31" s="9"/>
      <c r="V31" s="9"/>
      <c r="W31" s="9"/>
      <c r="X31" s="9"/>
      <c r="Y31" s="9"/>
    </row>
    <row r="32" spans="1:25" ht="13.5" customHeight="1">
      <c r="A32" s="169"/>
      <c r="B32" s="167"/>
      <c r="C32" s="167"/>
      <c r="D32" s="111"/>
      <c r="E32" s="111"/>
      <c r="F32" s="113"/>
      <c r="G32" s="9"/>
      <c r="H32" s="9"/>
      <c r="I32" s="9"/>
      <c r="J32" s="9"/>
      <c r="K32" s="9"/>
      <c r="L32" s="9"/>
      <c r="M32" s="9"/>
      <c r="N32" s="9"/>
      <c r="O32" s="9"/>
      <c r="P32" s="9"/>
      <c r="Q32" s="9"/>
      <c r="R32" s="9"/>
      <c r="S32" s="9"/>
      <c r="T32" s="9"/>
      <c r="U32" s="9"/>
      <c r="V32" s="9"/>
      <c r="W32" s="9"/>
      <c r="X32" s="9"/>
      <c r="Y32" s="9"/>
    </row>
    <row r="33" spans="1:25" ht="13.5" customHeight="1">
      <c r="A33" s="169"/>
      <c r="B33" s="167"/>
      <c r="C33" s="167"/>
      <c r="D33" s="111"/>
      <c r="E33" s="111"/>
      <c r="F33" s="111"/>
      <c r="G33" s="9"/>
      <c r="H33" s="9"/>
      <c r="I33" s="9"/>
      <c r="J33" s="9"/>
      <c r="K33" s="9"/>
      <c r="L33" s="9"/>
      <c r="M33" s="9"/>
      <c r="N33" s="9"/>
      <c r="O33" s="9"/>
      <c r="P33" s="9"/>
      <c r="Q33" s="9"/>
      <c r="R33" s="9"/>
      <c r="S33" s="9"/>
      <c r="T33" s="9"/>
      <c r="U33" s="9"/>
      <c r="V33" s="9"/>
      <c r="W33" s="9"/>
      <c r="X33" s="9"/>
      <c r="Y33" s="9"/>
    </row>
    <row r="34" spans="1:25" ht="13.5" customHeight="1">
      <c r="A34" s="169"/>
      <c r="B34" s="166" t="s">
        <v>25</v>
      </c>
      <c r="C34" s="167"/>
      <c r="D34" s="112">
        <f>SUM(D28:D33)</f>
        <v>15000</v>
      </c>
      <c r="E34" s="112"/>
      <c r="F34" s="112"/>
      <c r="G34" s="9"/>
      <c r="H34" s="9"/>
      <c r="I34" s="9"/>
      <c r="J34" s="9"/>
      <c r="K34" s="9"/>
      <c r="L34" s="9"/>
      <c r="M34" s="9"/>
      <c r="N34" s="9"/>
      <c r="O34" s="9"/>
      <c r="P34" s="9"/>
      <c r="Q34" s="9"/>
      <c r="R34" s="9"/>
      <c r="S34" s="9"/>
      <c r="T34" s="9"/>
      <c r="U34" s="9"/>
      <c r="V34" s="9"/>
      <c r="W34" s="9"/>
      <c r="X34" s="9"/>
      <c r="Y34" s="9"/>
    </row>
    <row r="35" spans="1:25" ht="13.5" customHeight="1">
      <c r="A35" s="169"/>
      <c r="B35" s="172" t="s">
        <v>26</v>
      </c>
      <c r="C35" s="167"/>
      <c r="D35" s="113">
        <v>2500</v>
      </c>
      <c r="E35" s="113" t="s">
        <v>234</v>
      </c>
      <c r="F35" s="109"/>
      <c r="G35" s="9"/>
      <c r="H35" s="9"/>
      <c r="I35" s="9"/>
      <c r="J35" s="9"/>
      <c r="K35" s="9"/>
      <c r="L35" s="9"/>
      <c r="M35" s="9"/>
      <c r="N35" s="9"/>
      <c r="O35" s="9"/>
      <c r="P35" s="9"/>
      <c r="Q35" s="9"/>
      <c r="R35" s="9"/>
      <c r="S35" s="9"/>
      <c r="T35" s="9"/>
      <c r="U35" s="9"/>
      <c r="V35" s="9"/>
      <c r="W35" s="9"/>
      <c r="X35" s="9"/>
      <c r="Y35" s="9"/>
    </row>
    <row r="36" spans="1:25" ht="13.5" customHeight="1">
      <c r="A36" s="169"/>
      <c r="B36" s="167"/>
      <c r="C36" s="167"/>
      <c r="D36" s="113">
        <v>5300</v>
      </c>
      <c r="E36" s="113" t="s">
        <v>229</v>
      </c>
      <c r="F36" s="109"/>
      <c r="G36" s="9"/>
      <c r="H36" s="9"/>
      <c r="I36" s="9"/>
      <c r="J36" s="9"/>
      <c r="K36" s="9"/>
      <c r="L36" s="9"/>
      <c r="M36" s="9"/>
      <c r="N36" s="9"/>
      <c r="O36" s="9"/>
      <c r="P36" s="9"/>
      <c r="Q36" s="9"/>
      <c r="R36" s="9"/>
      <c r="S36" s="9"/>
      <c r="T36" s="9"/>
      <c r="U36" s="9"/>
      <c r="V36" s="9"/>
      <c r="W36" s="9"/>
      <c r="X36" s="9"/>
      <c r="Y36" s="9"/>
    </row>
    <row r="37" spans="1:25" ht="13.5" customHeight="1">
      <c r="A37" s="169"/>
      <c r="B37" s="167"/>
      <c r="C37" s="167"/>
      <c r="D37" s="113">
        <v>4000</v>
      </c>
      <c r="E37" s="113" t="s">
        <v>233</v>
      </c>
      <c r="F37" s="109"/>
      <c r="G37" s="9"/>
      <c r="H37" s="9"/>
      <c r="I37" s="9"/>
      <c r="J37" s="9"/>
      <c r="K37" s="9"/>
      <c r="L37" s="9"/>
      <c r="M37" s="9"/>
      <c r="N37" s="9"/>
      <c r="O37" s="9"/>
      <c r="P37" s="9"/>
      <c r="Q37" s="9"/>
      <c r="R37" s="9"/>
      <c r="S37" s="9"/>
      <c r="T37" s="9"/>
      <c r="U37" s="9"/>
      <c r="V37" s="9"/>
      <c r="W37" s="9"/>
      <c r="X37" s="9"/>
      <c r="Y37" s="9"/>
    </row>
    <row r="38" spans="1:25" ht="13.5" customHeight="1">
      <c r="A38" s="169"/>
      <c r="B38" s="167"/>
      <c r="C38" s="167"/>
      <c r="D38" s="111"/>
      <c r="E38" s="111"/>
      <c r="F38" s="111"/>
      <c r="G38" s="9"/>
      <c r="H38" s="9"/>
      <c r="I38" s="9"/>
      <c r="J38" s="9"/>
      <c r="K38" s="9"/>
      <c r="L38" s="9"/>
      <c r="M38" s="9"/>
      <c r="N38" s="9"/>
      <c r="O38" s="9"/>
      <c r="P38" s="9"/>
      <c r="Q38" s="9"/>
      <c r="R38" s="9"/>
      <c r="S38" s="9"/>
      <c r="T38" s="9"/>
      <c r="U38" s="9"/>
      <c r="V38" s="9"/>
      <c r="W38" s="9"/>
      <c r="X38" s="9"/>
      <c r="Y38" s="9"/>
    </row>
    <row r="39" spans="1:25" ht="13.5" customHeight="1">
      <c r="A39" s="169"/>
      <c r="B39" s="167"/>
      <c r="C39" s="167"/>
      <c r="D39" s="111"/>
      <c r="E39" s="111"/>
      <c r="F39" s="111"/>
      <c r="G39" s="9"/>
      <c r="H39" s="9"/>
      <c r="I39" s="9"/>
      <c r="J39" s="9"/>
      <c r="K39" s="9"/>
      <c r="L39" s="9"/>
      <c r="M39" s="9"/>
      <c r="N39" s="9"/>
      <c r="O39" s="9"/>
      <c r="P39" s="9"/>
      <c r="Q39" s="9"/>
      <c r="R39" s="9"/>
      <c r="S39" s="9"/>
      <c r="T39" s="9"/>
      <c r="U39" s="9"/>
      <c r="V39" s="9"/>
      <c r="W39" s="9"/>
      <c r="X39" s="9"/>
      <c r="Y39" s="9"/>
    </row>
    <row r="40" spans="1:25" ht="13.5" customHeight="1">
      <c r="A40" s="169"/>
      <c r="B40" s="167"/>
      <c r="C40" s="167"/>
      <c r="D40" s="111"/>
      <c r="E40" s="111"/>
      <c r="F40" s="111"/>
      <c r="G40" s="9"/>
      <c r="H40" s="9"/>
      <c r="I40" s="9"/>
      <c r="J40" s="9"/>
      <c r="K40" s="9"/>
      <c r="L40" s="9"/>
      <c r="M40" s="9"/>
      <c r="N40" s="9"/>
      <c r="O40" s="9"/>
      <c r="P40" s="9"/>
      <c r="Q40" s="9"/>
      <c r="R40" s="9"/>
      <c r="S40" s="9"/>
      <c r="T40" s="9"/>
      <c r="U40" s="9"/>
      <c r="V40" s="9"/>
      <c r="W40" s="9"/>
      <c r="X40" s="9"/>
      <c r="Y40" s="9"/>
    </row>
    <row r="41" spans="1:25" ht="13.5" customHeight="1">
      <c r="A41" s="169"/>
      <c r="B41" s="167"/>
      <c r="C41" s="167"/>
      <c r="D41" s="111"/>
      <c r="E41" s="111"/>
      <c r="F41" s="111"/>
      <c r="G41" s="9"/>
      <c r="H41" s="9"/>
      <c r="I41" s="9"/>
      <c r="J41" s="9"/>
      <c r="K41" s="9"/>
      <c r="L41" s="9"/>
      <c r="M41" s="9"/>
      <c r="N41" s="9"/>
      <c r="O41" s="9"/>
      <c r="P41" s="9"/>
      <c r="Q41" s="9"/>
      <c r="R41" s="9"/>
      <c r="S41" s="9"/>
      <c r="T41" s="9"/>
      <c r="U41" s="9"/>
      <c r="V41" s="9"/>
      <c r="W41" s="9"/>
      <c r="X41" s="9"/>
      <c r="Y41" s="9"/>
    </row>
    <row r="42" spans="1:25" ht="13.5" customHeight="1">
      <c r="A42" s="169"/>
      <c r="B42" s="167"/>
      <c r="C42" s="167"/>
      <c r="D42" s="111"/>
      <c r="E42" s="111"/>
      <c r="F42" s="111"/>
      <c r="G42" s="9"/>
      <c r="H42" s="9"/>
      <c r="I42" s="9"/>
      <c r="J42" s="9"/>
      <c r="K42" s="9"/>
      <c r="L42" s="9"/>
      <c r="M42" s="9"/>
      <c r="N42" s="9"/>
      <c r="O42" s="9"/>
      <c r="P42" s="9"/>
      <c r="Q42" s="9"/>
      <c r="R42" s="9"/>
      <c r="S42" s="9"/>
      <c r="T42" s="9"/>
      <c r="U42" s="9"/>
      <c r="V42" s="9"/>
      <c r="W42" s="9"/>
      <c r="X42" s="9"/>
      <c r="Y42" s="9"/>
    </row>
    <row r="43" spans="1:25" ht="13.5" customHeight="1">
      <c r="A43" s="169"/>
      <c r="B43" s="167"/>
      <c r="C43" s="167"/>
      <c r="D43" s="111"/>
      <c r="E43" s="111"/>
      <c r="F43" s="111"/>
      <c r="G43" s="9"/>
      <c r="H43" s="9"/>
      <c r="I43" s="9"/>
      <c r="J43" s="9"/>
      <c r="K43" s="9"/>
      <c r="L43" s="9"/>
      <c r="M43" s="9"/>
      <c r="N43" s="9"/>
      <c r="O43" s="9"/>
      <c r="P43" s="9"/>
      <c r="Q43" s="9"/>
      <c r="R43" s="9"/>
      <c r="S43" s="9"/>
      <c r="T43" s="9"/>
      <c r="U43" s="9"/>
      <c r="V43" s="9"/>
      <c r="W43" s="9"/>
      <c r="X43" s="9"/>
      <c r="Y43" s="9"/>
    </row>
    <row r="44" spans="1:25" ht="13.5" customHeight="1">
      <c r="A44" s="169"/>
      <c r="B44" s="166" t="s">
        <v>28</v>
      </c>
      <c r="C44" s="167"/>
      <c r="D44" s="112">
        <f>SUM(D35:D43)</f>
        <v>11800</v>
      </c>
      <c r="E44" s="112"/>
      <c r="F44" s="112"/>
      <c r="G44" s="9"/>
      <c r="H44" s="9"/>
      <c r="I44" s="9"/>
      <c r="J44" s="9"/>
      <c r="K44" s="9"/>
      <c r="L44" s="9"/>
      <c r="M44" s="9"/>
      <c r="N44" s="9"/>
      <c r="O44" s="9"/>
      <c r="P44" s="9"/>
      <c r="Q44" s="9"/>
      <c r="R44" s="9"/>
      <c r="S44" s="9"/>
      <c r="T44" s="9"/>
      <c r="U44" s="9"/>
      <c r="V44" s="9"/>
      <c r="W44" s="9"/>
      <c r="X44" s="9"/>
      <c r="Y44" s="9"/>
    </row>
    <row r="45" spans="1:25" ht="13.5" customHeight="1">
      <c r="A45" s="166" t="s">
        <v>14</v>
      </c>
      <c r="B45" s="167"/>
      <c r="C45" s="167"/>
      <c r="D45" s="112">
        <f>D13+D20+D27+D34+D44</f>
        <v>40890</v>
      </c>
      <c r="E45" s="112"/>
      <c r="F45" s="112"/>
      <c r="G45" s="9"/>
      <c r="H45" s="9"/>
      <c r="I45" s="9"/>
      <c r="J45" s="9"/>
      <c r="K45" s="9"/>
      <c r="L45" s="9"/>
      <c r="M45" s="9"/>
      <c r="N45" s="9"/>
      <c r="O45" s="9"/>
      <c r="P45" s="9"/>
      <c r="Q45" s="9"/>
      <c r="R45" s="9"/>
      <c r="S45" s="9"/>
      <c r="T45" s="9"/>
      <c r="U45" s="9"/>
      <c r="V45" s="9"/>
      <c r="W45" s="9"/>
      <c r="X45" s="9"/>
      <c r="Y45" s="9"/>
    </row>
    <row r="46" spans="1:25" ht="13.5" customHeight="1">
      <c r="A46" s="89"/>
      <c r="B46" s="89"/>
      <c r="C46" s="90" t="s">
        <v>218</v>
      </c>
      <c r="D46" s="89"/>
      <c r="E46" s="89"/>
      <c r="F46" s="89"/>
      <c r="G46" s="2"/>
      <c r="H46" s="2"/>
      <c r="I46" s="2"/>
      <c r="J46" s="2"/>
      <c r="K46" s="2"/>
      <c r="L46" s="2"/>
      <c r="M46" s="2"/>
      <c r="N46" s="2"/>
      <c r="O46" s="2"/>
      <c r="P46" s="2"/>
      <c r="Q46" s="2"/>
      <c r="R46" s="2"/>
      <c r="S46" s="2"/>
      <c r="T46" s="2"/>
      <c r="U46" s="2"/>
      <c r="V46" s="2"/>
      <c r="W46" s="2"/>
      <c r="X46" s="2"/>
      <c r="Y46" s="2"/>
    </row>
    <row r="47" spans="1:25" ht="18" customHeight="1">
      <c r="A47" s="84"/>
      <c r="B47" s="86"/>
      <c r="C47" s="86"/>
      <c r="D47" s="86"/>
      <c r="E47" s="86"/>
      <c r="F47" s="86"/>
      <c r="G47" s="2"/>
      <c r="H47" s="2"/>
      <c r="I47" s="2"/>
      <c r="J47" s="2"/>
      <c r="K47" s="2"/>
      <c r="L47" s="2"/>
      <c r="M47" s="2"/>
      <c r="N47" s="2"/>
      <c r="O47" s="2"/>
      <c r="P47" s="2"/>
      <c r="Q47" s="2"/>
      <c r="R47" s="2"/>
      <c r="S47" s="2"/>
      <c r="T47" s="2"/>
      <c r="U47" s="2"/>
      <c r="V47" s="2"/>
      <c r="W47" s="2"/>
      <c r="X47" s="2"/>
      <c r="Y47" s="2"/>
    </row>
    <row r="48" spans="1:25" ht="24" customHeight="1">
      <c r="A48" s="85" t="s">
        <v>237</v>
      </c>
      <c r="B48" s="86"/>
      <c r="C48" s="85"/>
      <c r="D48" s="85"/>
      <c r="E48" s="85"/>
      <c r="F48" s="86"/>
      <c r="G48" s="2"/>
      <c r="H48" s="2"/>
      <c r="I48" s="2"/>
      <c r="J48" s="2"/>
      <c r="K48" s="2"/>
      <c r="L48" s="2"/>
      <c r="M48" s="2"/>
      <c r="N48" s="2"/>
      <c r="O48" s="2"/>
      <c r="P48" s="2"/>
      <c r="Q48" s="2"/>
      <c r="R48" s="2"/>
      <c r="S48" s="2"/>
      <c r="T48" s="2"/>
      <c r="U48" s="2"/>
      <c r="V48" s="2"/>
      <c r="W48" s="2"/>
      <c r="X48" s="2"/>
      <c r="Y48" s="2"/>
    </row>
    <row r="49" spans="1:25" ht="24" customHeight="1">
      <c r="A49" s="27" t="s">
        <v>240</v>
      </c>
      <c r="B49" s="86"/>
      <c r="C49" s="86"/>
      <c r="D49" s="86" t="str">
        <f>+D3</f>
        <v>国立研究開発法人○○研究所</v>
      </c>
      <c r="E49" s="86"/>
      <c r="F49" s="86"/>
      <c r="G49" s="2"/>
      <c r="H49" s="2"/>
      <c r="I49" s="2"/>
      <c r="J49" s="2"/>
      <c r="K49" s="2"/>
      <c r="L49" s="2"/>
      <c r="M49" s="2"/>
      <c r="N49" s="2"/>
      <c r="O49" s="2"/>
      <c r="P49" s="2"/>
      <c r="Q49" s="2"/>
      <c r="R49" s="2"/>
      <c r="S49" s="2"/>
      <c r="T49" s="2"/>
      <c r="U49" s="2"/>
      <c r="V49" s="2"/>
      <c r="W49" s="2"/>
      <c r="X49" s="2"/>
      <c r="Y49" s="2"/>
    </row>
    <row r="50" spans="1:25" ht="18" customHeight="1">
      <c r="A50" s="86"/>
      <c r="B50" s="86"/>
      <c r="C50" s="86"/>
      <c r="D50" s="87"/>
      <c r="E50" s="86"/>
      <c r="F50" s="88" t="s">
        <v>236</v>
      </c>
      <c r="G50" s="2"/>
      <c r="H50" s="2"/>
      <c r="I50" s="2"/>
      <c r="J50" s="2"/>
      <c r="K50" s="2"/>
      <c r="L50" s="2"/>
      <c r="M50" s="2"/>
      <c r="N50" s="2"/>
      <c r="O50" s="2"/>
      <c r="P50" s="2"/>
      <c r="Q50" s="2"/>
      <c r="R50" s="2"/>
      <c r="S50" s="2"/>
      <c r="T50" s="2"/>
      <c r="U50" s="2"/>
      <c r="V50" s="2"/>
      <c r="W50" s="2"/>
      <c r="X50" s="2"/>
      <c r="Y50" s="2"/>
    </row>
    <row r="51" spans="1:25" ht="13.5" customHeight="1">
      <c r="A51" s="168" t="s">
        <v>3</v>
      </c>
      <c r="B51" s="169"/>
      <c r="C51" s="169"/>
      <c r="D51" s="168" t="s">
        <v>235</v>
      </c>
      <c r="E51" s="168" t="s">
        <v>21</v>
      </c>
      <c r="F51" s="168" t="s">
        <v>221</v>
      </c>
      <c r="G51" s="2"/>
      <c r="H51" s="2"/>
      <c r="I51" s="2"/>
      <c r="J51" s="2"/>
      <c r="K51" s="2"/>
      <c r="L51" s="2"/>
      <c r="M51" s="2"/>
      <c r="N51" s="2"/>
      <c r="O51" s="2"/>
      <c r="P51" s="2"/>
      <c r="Q51" s="2"/>
      <c r="R51" s="2"/>
      <c r="S51" s="2"/>
      <c r="T51" s="2"/>
      <c r="U51" s="2"/>
      <c r="V51" s="2"/>
      <c r="W51" s="2"/>
      <c r="X51" s="2"/>
      <c r="Y51" s="2"/>
    </row>
    <row r="52" spans="1:25" ht="13.5" customHeight="1">
      <c r="A52" s="169"/>
      <c r="B52" s="169"/>
      <c r="C52" s="169"/>
      <c r="D52" s="169"/>
      <c r="E52" s="169"/>
      <c r="F52" s="168"/>
      <c r="G52" s="2"/>
      <c r="H52" s="2"/>
      <c r="I52" s="2"/>
      <c r="J52" s="2"/>
      <c r="K52" s="2"/>
      <c r="L52" s="2"/>
      <c r="M52" s="2"/>
      <c r="N52" s="2"/>
      <c r="O52" s="2"/>
      <c r="P52" s="2"/>
      <c r="Q52" s="2"/>
      <c r="R52" s="2"/>
      <c r="S52" s="2"/>
      <c r="T52" s="2"/>
      <c r="U52" s="2"/>
      <c r="V52" s="2"/>
      <c r="W52" s="2"/>
      <c r="X52" s="2"/>
      <c r="Y52" s="2"/>
    </row>
    <row r="53" spans="1:25" ht="13.5" customHeight="1">
      <c r="A53" s="171" t="s">
        <v>8</v>
      </c>
      <c r="B53" s="172" t="s">
        <v>9</v>
      </c>
      <c r="C53" s="167"/>
      <c r="D53" s="111"/>
      <c r="E53" s="111"/>
      <c r="F53" s="111"/>
      <c r="G53" s="2"/>
      <c r="H53" s="2"/>
      <c r="I53" s="2"/>
      <c r="J53" s="2"/>
      <c r="K53" s="2"/>
      <c r="L53" s="2"/>
      <c r="M53" s="2"/>
      <c r="N53" s="2"/>
      <c r="O53" s="2"/>
      <c r="P53" s="2"/>
      <c r="Q53" s="2"/>
      <c r="R53" s="2"/>
      <c r="S53" s="2"/>
      <c r="T53" s="2"/>
      <c r="U53" s="2"/>
      <c r="V53" s="2"/>
      <c r="W53" s="2"/>
      <c r="X53" s="2"/>
      <c r="Y53" s="2"/>
    </row>
    <row r="54" spans="1:25" ht="13.5" customHeight="1">
      <c r="A54" s="169"/>
      <c r="B54" s="167"/>
      <c r="C54" s="167"/>
      <c r="D54" s="111"/>
      <c r="E54" s="111"/>
      <c r="F54" s="111"/>
      <c r="G54" s="2"/>
      <c r="H54" s="2"/>
      <c r="I54" s="2"/>
      <c r="J54" s="2"/>
      <c r="K54" s="2"/>
      <c r="L54" s="2"/>
      <c r="M54" s="2"/>
      <c r="N54" s="2"/>
      <c r="O54" s="2"/>
      <c r="P54" s="2"/>
      <c r="Q54" s="2"/>
      <c r="R54" s="2"/>
      <c r="S54" s="2"/>
      <c r="T54" s="2"/>
      <c r="U54" s="2"/>
      <c r="V54" s="2"/>
      <c r="W54" s="2"/>
      <c r="X54" s="2"/>
      <c r="Y54" s="2"/>
    </row>
    <row r="55" spans="1:25" ht="13.5" customHeight="1">
      <c r="A55" s="169"/>
      <c r="B55" s="167"/>
      <c r="C55" s="167"/>
      <c r="D55" s="111"/>
      <c r="E55" s="111"/>
      <c r="F55" s="111"/>
      <c r="G55" s="2"/>
      <c r="H55" s="2"/>
      <c r="I55" s="2"/>
      <c r="J55" s="2"/>
      <c r="K55" s="2"/>
      <c r="L55" s="2"/>
      <c r="M55" s="2"/>
      <c r="N55" s="2"/>
      <c r="O55" s="2"/>
      <c r="P55" s="2"/>
      <c r="Q55" s="2"/>
      <c r="R55" s="2"/>
      <c r="S55" s="2"/>
      <c r="T55" s="2"/>
      <c r="U55" s="2"/>
      <c r="V55" s="2"/>
      <c r="W55" s="2"/>
      <c r="X55" s="2"/>
      <c r="Y55" s="2"/>
    </row>
    <row r="56" spans="1:25" ht="13.5" customHeight="1">
      <c r="A56" s="169"/>
      <c r="B56" s="167"/>
      <c r="C56" s="167"/>
      <c r="D56" s="111"/>
      <c r="E56" s="111"/>
      <c r="F56" s="111"/>
      <c r="G56" s="2"/>
      <c r="H56" s="2"/>
      <c r="I56" s="2"/>
      <c r="J56" s="2"/>
      <c r="K56" s="2"/>
      <c r="L56" s="2"/>
      <c r="M56" s="2"/>
      <c r="N56" s="2"/>
      <c r="O56" s="2"/>
      <c r="P56" s="2"/>
      <c r="Q56" s="2"/>
      <c r="R56" s="2"/>
      <c r="S56" s="2"/>
      <c r="T56" s="2"/>
      <c r="U56" s="2"/>
      <c r="V56" s="2"/>
      <c r="W56" s="2"/>
      <c r="X56" s="2"/>
      <c r="Y56" s="2"/>
    </row>
    <row r="57" spans="1:25" ht="13.5" customHeight="1">
      <c r="A57" s="169"/>
      <c r="B57" s="167"/>
      <c r="C57" s="167"/>
      <c r="D57" s="111"/>
      <c r="E57" s="111"/>
      <c r="F57" s="111"/>
      <c r="G57" s="2"/>
      <c r="H57" s="2"/>
      <c r="I57" s="2"/>
      <c r="J57" s="2"/>
      <c r="K57" s="2"/>
      <c r="L57" s="2"/>
      <c r="M57" s="2"/>
      <c r="N57" s="2"/>
      <c r="O57" s="2"/>
      <c r="P57" s="2"/>
      <c r="Q57" s="2"/>
      <c r="R57" s="2"/>
      <c r="S57" s="2"/>
      <c r="T57" s="2"/>
      <c r="U57" s="2"/>
      <c r="V57" s="2"/>
      <c r="W57" s="2"/>
      <c r="X57" s="2"/>
      <c r="Y57" s="2"/>
    </row>
    <row r="58" spans="1:25" ht="13.5" customHeight="1">
      <c r="A58" s="169"/>
      <c r="B58" s="167"/>
      <c r="C58" s="167"/>
      <c r="D58" s="111"/>
      <c r="E58" s="111"/>
      <c r="F58" s="111"/>
      <c r="G58" s="2"/>
      <c r="H58" s="2"/>
      <c r="I58" s="2"/>
      <c r="J58" s="2"/>
      <c r="K58" s="2"/>
      <c r="L58" s="2"/>
      <c r="M58" s="2"/>
      <c r="N58" s="2"/>
      <c r="O58" s="2"/>
      <c r="P58" s="2"/>
      <c r="Q58" s="2"/>
      <c r="R58" s="2"/>
      <c r="S58" s="2"/>
      <c r="T58" s="2"/>
      <c r="U58" s="2"/>
      <c r="V58" s="2"/>
      <c r="W58" s="2"/>
      <c r="X58" s="2"/>
      <c r="Y58" s="2"/>
    </row>
    <row r="59" spans="1:25" ht="13.5" customHeight="1">
      <c r="A59" s="169"/>
      <c r="B59" s="166" t="s">
        <v>22</v>
      </c>
      <c r="C59" s="167"/>
      <c r="D59" s="112">
        <f>SUM(D53:D58)</f>
        <v>0</v>
      </c>
      <c r="E59" s="112"/>
      <c r="F59" s="112"/>
      <c r="G59" s="2"/>
      <c r="H59" s="2"/>
      <c r="I59" s="2"/>
      <c r="J59" s="2"/>
      <c r="K59" s="2"/>
      <c r="L59" s="2"/>
      <c r="M59" s="2"/>
      <c r="N59" s="2"/>
      <c r="O59" s="2"/>
      <c r="P59" s="2"/>
      <c r="Q59" s="2"/>
      <c r="R59" s="2"/>
      <c r="S59" s="2"/>
      <c r="T59" s="2"/>
      <c r="U59" s="2"/>
      <c r="V59" s="2"/>
      <c r="W59" s="2"/>
      <c r="X59" s="2"/>
      <c r="Y59" s="2"/>
    </row>
    <row r="60" spans="1:25" ht="13.5" customHeight="1">
      <c r="A60" s="169"/>
      <c r="B60" s="172" t="s">
        <v>10</v>
      </c>
      <c r="C60" s="167"/>
      <c r="D60" s="111"/>
      <c r="E60" s="111"/>
      <c r="F60" s="111"/>
      <c r="G60" s="2"/>
      <c r="H60" s="2"/>
      <c r="I60" s="2"/>
      <c r="J60" s="2"/>
      <c r="K60" s="2"/>
      <c r="L60" s="2"/>
      <c r="M60" s="2"/>
      <c r="N60" s="2"/>
      <c r="O60" s="2"/>
      <c r="P60" s="2"/>
      <c r="Q60" s="2"/>
      <c r="R60" s="2"/>
      <c r="S60" s="2"/>
      <c r="T60" s="2"/>
      <c r="U60" s="2"/>
      <c r="V60" s="2"/>
      <c r="W60" s="2"/>
      <c r="X60" s="2"/>
      <c r="Y60" s="2"/>
    </row>
    <row r="61" spans="1:25" ht="13.5" customHeight="1">
      <c r="A61" s="169"/>
      <c r="B61" s="167"/>
      <c r="C61" s="167"/>
      <c r="D61" s="111"/>
      <c r="E61" s="111"/>
      <c r="F61" s="111"/>
      <c r="G61" s="2"/>
      <c r="H61" s="2"/>
      <c r="I61" s="2"/>
      <c r="J61" s="2"/>
      <c r="K61" s="2"/>
      <c r="L61" s="2"/>
      <c r="M61" s="2"/>
      <c r="N61" s="2"/>
      <c r="O61" s="2"/>
      <c r="P61" s="2"/>
      <c r="Q61" s="2"/>
      <c r="R61" s="2"/>
      <c r="S61" s="2"/>
      <c r="T61" s="2"/>
      <c r="U61" s="2"/>
      <c r="V61" s="2"/>
      <c r="W61" s="2"/>
      <c r="X61" s="2"/>
      <c r="Y61" s="2"/>
    </row>
    <row r="62" spans="1:25" ht="13.5" customHeight="1">
      <c r="A62" s="169"/>
      <c r="B62" s="167"/>
      <c r="C62" s="167"/>
      <c r="D62" s="111"/>
      <c r="E62" s="111"/>
      <c r="F62" s="111"/>
      <c r="G62" s="2"/>
      <c r="H62" s="2"/>
      <c r="I62" s="2"/>
      <c r="J62" s="2"/>
      <c r="K62" s="2"/>
      <c r="L62" s="2"/>
      <c r="M62" s="2"/>
      <c r="N62" s="2"/>
      <c r="O62" s="2"/>
      <c r="P62" s="2"/>
      <c r="Q62" s="2"/>
      <c r="R62" s="2"/>
      <c r="S62" s="2"/>
      <c r="T62" s="2"/>
      <c r="U62" s="2"/>
      <c r="V62" s="2"/>
      <c r="W62" s="2"/>
      <c r="X62" s="2"/>
      <c r="Y62" s="2"/>
    </row>
    <row r="63" spans="1:25" ht="13.5" customHeight="1">
      <c r="A63" s="169"/>
      <c r="B63" s="167"/>
      <c r="C63" s="167"/>
      <c r="D63" s="111"/>
      <c r="E63" s="111"/>
      <c r="F63" s="111"/>
      <c r="G63" s="2"/>
      <c r="H63" s="2"/>
      <c r="I63" s="2"/>
      <c r="J63" s="2"/>
      <c r="K63" s="2"/>
      <c r="L63" s="2"/>
      <c r="M63" s="2"/>
      <c r="N63" s="2"/>
      <c r="O63" s="2"/>
      <c r="P63" s="2"/>
      <c r="Q63" s="2"/>
      <c r="R63" s="2"/>
      <c r="S63" s="2"/>
      <c r="T63" s="2"/>
      <c r="U63" s="2"/>
      <c r="V63" s="2"/>
      <c r="W63" s="2"/>
      <c r="X63" s="2"/>
      <c r="Y63" s="2"/>
    </row>
    <row r="64" spans="1:25" ht="13.5" customHeight="1">
      <c r="A64" s="169"/>
      <c r="B64" s="167"/>
      <c r="C64" s="167"/>
      <c r="D64" s="111"/>
      <c r="E64" s="111"/>
      <c r="F64" s="111"/>
      <c r="G64" s="2"/>
      <c r="H64" s="2"/>
      <c r="I64" s="2"/>
      <c r="J64" s="2"/>
      <c r="K64" s="2"/>
      <c r="L64" s="2"/>
      <c r="M64" s="2"/>
      <c r="N64" s="2"/>
      <c r="O64" s="2"/>
      <c r="P64" s="2"/>
      <c r="Q64" s="2"/>
      <c r="R64" s="2"/>
      <c r="S64" s="2"/>
      <c r="T64" s="2"/>
      <c r="U64" s="2"/>
      <c r="V64" s="2"/>
      <c r="W64" s="2"/>
      <c r="X64" s="2"/>
      <c r="Y64" s="2"/>
    </row>
    <row r="65" spans="1:25" ht="13.5" customHeight="1">
      <c r="A65" s="169"/>
      <c r="B65" s="167"/>
      <c r="C65" s="167"/>
      <c r="D65" s="111"/>
      <c r="E65" s="111"/>
      <c r="F65" s="111"/>
      <c r="G65" s="2"/>
      <c r="H65" s="2"/>
      <c r="I65" s="2"/>
      <c r="J65" s="2"/>
      <c r="K65" s="2"/>
      <c r="L65" s="2"/>
      <c r="M65" s="2"/>
      <c r="N65" s="2"/>
      <c r="O65" s="2"/>
      <c r="P65" s="2"/>
      <c r="Q65" s="2"/>
      <c r="R65" s="2"/>
      <c r="S65" s="2"/>
      <c r="T65" s="2"/>
      <c r="U65" s="2"/>
      <c r="V65" s="2"/>
      <c r="W65" s="2"/>
      <c r="X65" s="2"/>
      <c r="Y65" s="2"/>
    </row>
    <row r="66" spans="1:25" ht="13.5" customHeight="1">
      <c r="A66" s="169"/>
      <c r="B66" s="166" t="s">
        <v>23</v>
      </c>
      <c r="C66" s="167"/>
      <c r="D66" s="112">
        <f>SUM(D60:D65)</f>
        <v>0</v>
      </c>
      <c r="E66" s="112"/>
      <c r="F66" s="112"/>
      <c r="G66" s="2"/>
      <c r="H66" s="2"/>
      <c r="I66" s="2"/>
      <c r="J66" s="2"/>
      <c r="K66" s="2"/>
      <c r="L66" s="2"/>
      <c r="M66" s="2"/>
      <c r="N66" s="2"/>
      <c r="O66" s="2"/>
      <c r="P66" s="2"/>
      <c r="Q66" s="2"/>
      <c r="R66" s="2"/>
      <c r="S66" s="2"/>
      <c r="T66" s="2"/>
      <c r="U66" s="2"/>
      <c r="V66" s="2"/>
      <c r="W66" s="2"/>
      <c r="X66" s="2"/>
      <c r="Y66" s="2"/>
    </row>
    <row r="67" spans="1:25" ht="13.5" customHeight="1">
      <c r="A67" s="169"/>
      <c r="B67" s="172" t="s">
        <v>11</v>
      </c>
      <c r="C67" s="167"/>
      <c r="D67" s="111"/>
      <c r="E67" s="111"/>
      <c r="F67" s="111"/>
      <c r="G67" s="2"/>
      <c r="H67" s="2"/>
      <c r="I67" s="2"/>
      <c r="J67" s="2"/>
      <c r="K67" s="2"/>
      <c r="L67" s="2"/>
      <c r="M67" s="2"/>
      <c r="N67" s="2"/>
      <c r="O67" s="2"/>
      <c r="P67" s="2"/>
      <c r="Q67" s="2"/>
      <c r="R67" s="2"/>
      <c r="S67" s="2"/>
      <c r="T67" s="2"/>
      <c r="U67" s="2"/>
      <c r="V67" s="2"/>
      <c r="W67" s="2"/>
      <c r="X67" s="2"/>
      <c r="Y67" s="2"/>
    </row>
    <row r="68" spans="1:25" ht="13.5" customHeight="1">
      <c r="A68" s="169"/>
      <c r="B68" s="167"/>
      <c r="C68" s="167"/>
      <c r="D68" s="111"/>
      <c r="E68" s="111"/>
      <c r="F68" s="111"/>
      <c r="G68" s="2"/>
      <c r="H68" s="2"/>
      <c r="I68" s="2"/>
      <c r="J68" s="2"/>
      <c r="K68" s="2"/>
      <c r="L68" s="2"/>
      <c r="M68" s="2"/>
      <c r="N68" s="2"/>
      <c r="O68" s="2"/>
      <c r="P68" s="2"/>
      <c r="Q68" s="2"/>
      <c r="R68" s="2"/>
      <c r="S68" s="2"/>
      <c r="T68" s="2"/>
      <c r="U68" s="2"/>
      <c r="V68" s="2"/>
      <c r="W68" s="2"/>
      <c r="X68" s="2"/>
      <c r="Y68" s="2"/>
    </row>
    <row r="69" spans="1:25" ht="13.5" customHeight="1">
      <c r="A69" s="169"/>
      <c r="B69" s="167"/>
      <c r="C69" s="167"/>
      <c r="D69" s="111"/>
      <c r="E69" s="111"/>
      <c r="F69" s="111"/>
      <c r="G69" s="2"/>
      <c r="H69" s="2"/>
      <c r="I69" s="2"/>
      <c r="J69" s="2"/>
      <c r="K69" s="2"/>
      <c r="L69" s="2"/>
      <c r="M69" s="2"/>
      <c r="N69" s="2"/>
      <c r="O69" s="2"/>
      <c r="P69" s="2"/>
      <c r="Q69" s="2"/>
      <c r="R69" s="2"/>
      <c r="S69" s="2"/>
      <c r="T69" s="2"/>
      <c r="U69" s="2"/>
      <c r="V69" s="2"/>
      <c r="W69" s="2"/>
      <c r="X69" s="2"/>
      <c r="Y69" s="2"/>
    </row>
    <row r="70" spans="1:25" ht="13.5" customHeight="1">
      <c r="A70" s="169"/>
      <c r="B70" s="167"/>
      <c r="C70" s="167"/>
      <c r="D70" s="111"/>
      <c r="E70" s="111"/>
      <c r="F70" s="111"/>
      <c r="G70" s="2"/>
      <c r="H70" s="2"/>
      <c r="I70" s="2"/>
      <c r="J70" s="2"/>
      <c r="K70" s="2"/>
      <c r="L70" s="2"/>
      <c r="M70" s="2"/>
      <c r="N70" s="2"/>
      <c r="O70" s="2"/>
      <c r="P70" s="2"/>
      <c r="Q70" s="2"/>
      <c r="R70" s="2"/>
      <c r="S70" s="2"/>
      <c r="T70" s="2"/>
      <c r="U70" s="2"/>
      <c r="V70" s="2"/>
      <c r="W70" s="2"/>
      <c r="X70" s="2"/>
      <c r="Y70" s="2"/>
    </row>
    <row r="71" spans="1:25" ht="13.5" customHeight="1">
      <c r="A71" s="169"/>
      <c r="B71" s="167"/>
      <c r="C71" s="167"/>
      <c r="D71" s="111"/>
      <c r="E71" s="111"/>
      <c r="F71" s="111"/>
      <c r="G71" s="2"/>
      <c r="H71" s="2"/>
      <c r="I71" s="2"/>
      <c r="J71" s="2"/>
      <c r="K71" s="2"/>
      <c r="L71" s="2"/>
      <c r="M71" s="2"/>
      <c r="N71" s="2"/>
      <c r="O71" s="2"/>
      <c r="P71" s="2"/>
      <c r="Q71" s="2"/>
      <c r="R71" s="2"/>
      <c r="S71" s="2"/>
      <c r="T71" s="2"/>
      <c r="U71" s="2"/>
      <c r="V71" s="2"/>
      <c r="W71" s="2"/>
      <c r="X71" s="2"/>
      <c r="Y71" s="2"/>
    </row>
    <row r="72" spans="1:25" ht="13.5" customHeight="1">
      <c r="A72" s="169"/>
      <c r="B72" s="167"/>
      <c r="C72" s="167"/>
      <c r="D72" s="111"/>
      <c r="E72" s="111"/>
      <c r="F72" s="111"/>
      <c r="G72" s="2"/>
      <c r="H72" s="2"/>
      <c r="I72" s="2"/>
      <c r="J72" s="2"/>
      <c r="K72" s="2"/>
      <c r="L72" s="2"/>
      <c r="M72" s="2"/>
      <c r="N72" s="2"/>
      <c r="O72" s="2"/>
      <c r="P72" s="2"/>
      <c r="Q72" s="2"/>
      <c r="R72" s="2"/>
      <c r="S72" s="2"/>
      <c r="T72" s="2"/>
      <c r="U72" s="2"/>
      <c r="V72" s="2"/>
      <c r="W72" s="2"/>
      <c r="X72" s="2"/>
      <c r="Y72" s="2"/>
    </row>
    <row r="73" spans="1:25" ht="13.5" customHeight="1">
      <c r="A73" s="169"/>
      <c r="B73" s="166" t="s">
        <v>24</v>
      </c>
      <c r="C73" s="167"/>
      <c r="D73" s="112">
        <f>SUM(D67:D72)</f>
        <v>0</v>
      </c>
      <c r="E73" s="112"/>
      <c r="F73" s="112"/>
      <c r="G73" s="2"/>
      <c r="H73" s="2"/>
      <c r="I73" s="2"/>
      <c r="J73" s="2"/>
      <c r="K73" s="2"/>
      <c r="L73" s="2"/>
      <c r="M73" s="2"/>
      <c r="N73" s="2"/>
      <c r="O73" s="2"/>
      <c r="P73" s="2"/>
      <c r="Q73" s="2"/>
      <c r="R73" s="2"/>
      <c r="S73" s="2"/>
      <c r="T73" s="2"/>
      <c r="U73" s="2"/>
      <c r="V73" s="2"/>
      <c r="W73" s="2"/>
      <c r="X73" s="2"/>
      <c r="Y73" s="2"/>
    </row>
    <row r="74" spans="1:25">
      <c r="A74" s="169"/>
      <c r="B74" s="172" t="s">
        <v>12</v>
      </c>
      <c r="C74" s="167"/>
      <c r="D74" s="111"/>
      <c r="E74" s="111"/>
      <c r="F74" s="113"/>
      <c r="G74" s="2"/>
      <c r="H74" s="2"/>
      <c r="I74" s="2"/>
      <c r="J74" s="2"/>
      <c r="K74" s="2"/>
      <c r="L74" s="2"/>
      <c r="M74" s="2"/>
      <c r="N74" s="2"/>
      <c r="O74" s="2"/>
      <c r="P74" s="2"/>
      <c r="Q74" s="2"/>
      <c r="R74" s="2"/>
      <c r="S74" s="2"/>
      <c r="T74" s="2"/>
      <c r="U74" s="2"/>
      <c r="V74" s="2"/>
      <c r="W74" s="2"/>
      <c r="X74" s="2"/>
      <c r="Y74" s="2"/>
    </row>
    <row r="75" spans="1:25" ht="13.5" customHeight="1">
      <c r="A75" s="169"/>
      <c r="B75" s="167"/>
      <c r="C75" s="167"/>
      <c r="D75" s="111"/>
      <c r="E75" s="111"/>
      <c r="F75" s="113"/>
      <c r="G75" s="2"/>
      <c r="H75" s="2"/>
      <c r="I75" s="2"/>
      <c r="J75" s="2"/>
      <c r="K75" s="2"/>
      <c r="L75" s="2"/>
      <c r="M75" s="2"/>
      <c r="N75" s="2"/>
      <c r="O75" s="2"/>
      <c r="P75" s="2"/>
      <c r="Q75" s="2"/>
      <c r="R75" s="2"/>
      <c r="S75" s="2"/>
      <c r="T75" s="2"/>
      <c r="U75" s="2"/>
      <c r="V75" s="2"/>
      <c r="W75" s="2"/>
      <c r="X75" s="2"/>
      <c r="Y75" s="2"/>
    </row>
    <row r="76" spans="1:25" ht="13.5" customHeight="1">
      <c r="A76" s="169"/>
      <c r="B76" s="167"/>
      <c r="C76" s="167"/>
      <c r="D76" s="111"/>
      <c r="E76" s="111"/>
      <c r="F76" s="111"/>
      <c r="G76" s="2"/>
      <c r="H76" s="2"/>
      <c r="I76" s="2"/>
      <c r="J76" s="2"/>
      <c r="K76" s="2"/>
      <c r="L76" s="2"/>
      <c r="M76" s="2"/>
      <c r="N76" s="2"/>
      <c r="O76" s="2"/>
      <c r="P76" s="2"/>
      <c r="Q76" s="2"/>
      <c r="R76" s="2"/>
      <c r="S76" s="2"/>
      <c r="T76" s="2"/>
      <c r="U76" s="2"/>
      <c r="V76" s="2"/>
      <c r="W76" s="2"/>
      <c r="X76" s="2"/>
      <c r="Y76" s="2"/>
    </row>
    <row r="77" spans="1:25" ht="13.5" customHeight="1">
      <c r="A77" s="169"/>
      <c r="B77" s="167"/>
      <c r="C77" s="167"/>
      <c r="D77" s="111"/>
      <c r="E77" s="111"/>
      <c r="F77" s="111"/>
      <c r="G77" s="2"/>
      <c r="H77" s="2"/>
      <c r="I77" s="2"/>
      <c r="J77" s="2"/>
      <c r="K77" s="2"/>
      <c r="L77" s="2"/>
      <c r="M77" s="2"/>
      <c r="N77" s="2"/>
      <c r="O77" s="2"/>
      <c r="P77" s="2"/>
      <c r="Q77" s="2"/>
      <c r="R77" s="2"/>
      <c r="S77" s="2"/>
      <c r="T77" s="2"/>
      <c r="U77" s="2"/>
      <c r="V77" s="2"/>
      <c r="W77" s="2"/>
      <c r="X77" s="2"/>
      <c r="Y77" s="2"/>
    </row>
    <row r="78" spans="1:25" ht="13.5" customHeight="1">
      <c r="A78" s="169"/>
      <c r="B78" s="167"/>
      <c r="C78" s="167"/>
      <c r="D78" s="111"/>
      <c r="E78" s="111"/>
      <c r="F78" s="111"/>
      <c r="G78" s="2"/>
      <c r="H78" s="2"/>
      <c r="I78" s="2"/>
      <c r="J78" s="2"/>
      <c r="K78" s="2"/>
      <c r="L78" s="2"/>
      <c r="M78" s="2"/>
      <c r="N78" s="2"/>
      <c r="O78" s="2"/>
      <c r="P78" s="2"/>
      <c r="Q78" s="2"/>
      <c r="R78" s="2"/>
      <c r="S78" s="2"/>
      <c r="T78" s="2"/>
      <c r="U78" s="2"/>
      <c r="V78" s="2"/>
      <c r="W78" s="2"/>
      <c r="X78" s="2"/>
      <c r="Y78" s="2"/>
    </row>
    <row r="79" spans="1:25" ht="13.5" customHeight="1">
      <c r="A79" s="169"/>
      <c r="B79" s="167"/>
      <c r="C79" s="167"/>
      <c r="D79" s="111"/>
      <c r="E79" s="111"/>
      <c r="F79" s="111"/>
      <c r="G79" s="2"/>
      <c r="H79" s="2"/>
      <c r="I79" s="2"/>
      <c r="J79" s="2"/>
      <c r="K79" s="2"/>
      <c r="L79" s="2"/>
      <c r="M79" s="2"/>
      <c r="N79" s="2"/>
      <c r="O79" s="2"/>
      <c r="P79" s="2"/>
      <c r="Q79" s="2"/>
      <c r="R79" s="2"/>
      <c r="S79" s="2"/>
      <c r="T79" s="2"/>
      <c r="U79" s="2"/>
      <c r="V79" s="2"/>
      <c r="W79" s="2"/>
      <c r="X79" s="2"/>
      <c r="Y79" s="2"/>
    </row>
    <row r="80" spans="1:25" ht="13.5" customHeight="1">
      <c r="A80" s="169"/>
      <c r="B80" s="166" t="s">
        <v>25</v>
      </c>
      <c r="C80" s="167"/>
      <c r="D80" s="112">
        <f>SUM(D74:D79)</f>
        <v>0</v>
      </c>
      <c r="E80" s="112"/>
      <c r="F80" s="112"/>
      <c r="G80" s="2"/>
      <c r="H80" s="2"/>
      <c r="I80" s="2"/>
      <c r="J80" s="2"/>
      <c r="K80" s="2"/>
      <c r="L80" s="2"/>
      <c r="M80" s="2"/>
      <c r="N80" s="2"/>
      <c r="O80" s="2"/>
      <c r="P80" s="2"/>
      <c r="Q80" s="2"/>
      <c r="R80" s="2"/>
      <c r="S80" s="2"/>
      <c r="T80" s="2"/>
      <c r="U80" s="2"/>
      <c r="V80" s="2"/>
      <c r="W80" s="2"/>
      <c r="X80" s="2"/>
      <c r="Y80" s="2"/>
    </row>
    <row r="81" spans="1:25" ht="13.5" customHeight="1">
      <c r="A81" s="169"/>
      <c r="B81" s="172" t="s">
        <v>26</v>
      </c>
      <c r="C81" s="167"/>
      <c r="D81" s="111"/>
      <c r="E81" s="111"/>
      <c r="F81" s="111"/>
      <c r="G81" s="2"/>
      <c r="H81" s="2"/>
      <c r="I81" s="2"/>
      <c r="J81" s="2"/>
      <c r="K81" s="2"/>
      <c r="L81" s="2"/>
      <c r="M81" s="2"/>
      <c r="N81" s="2"/>
      <c r="O81" s="2"/>
      <c r="P81" s="2"/>
      <c r="Q81" s="2"/>
      <c r="R81" s="2"/>
      <c r="S81" s="2"/>
      <c r="T81" s="2"/>
      <c r="U81" s="2"/>
      <c r="V81" s="2"/>
      <c r="W81" s="2"/>
      <c r="X81" s="2"/>
      <c r="Y81" s="2"/>
    </row>
    <row r="82" spans="1:25" ht="13.5" customHeight="1">
      <c r="A82" s="169"/>
      <c r="B82" s="167"/>
      <c r="C82" s="167"/>
      <c r="D82" s="111"/>
      <c r="E82" s="111"/>
      <c r="F82" s="113"/>
      <c r="G82" s="2"/>
      <c r="H82" s="2"/>
      <c r="I82" s="2"/>
      <c r="J82" s="2"/>
      <c r="K82" s="2"/>
      <c r="L82" s="2"/>
      <c r="M82" s="2"/>
      <c r="N82" s="2"/>
      <c r="O82" s="2"/>
      <c r="P82" s="2"/>
      <c r="Q82" s="2"/>
      <c r="R82" s="2"/>
      <c r="S82" s="2"/>
      <c r="T82" s="2"/>
      <c r="U82" s="2"/>
      <c r="V82" s="2"/>
      <c r="W82" s="2"/>
      <c r="X82" s="2"/>
      <c r="Y82" s="2"/>
    </row>
    <row r="83" spans="1:25" ht="13.5" customHeight="1">
      <c r="A83" s="169"/>
      <c r="B83" s="167"/>
      <c r="C83" s="167"/>
      <c r="D83" s="111"/>
      <c r="E83" s="111"/>
      <c r="F83" s="111"/>
      <c r="G83" s="2"/>
      <c r="H83" s="2"/>
      <c r="I83" s="2"/>
      <c r="J83" s="2"/>
      <c r="K83" s="2"/>
      <c r="L83" s="2"/>
      <c r="M83" s="2"/>
      <c r="N83" s="2"/>
      <c r="O83" s="2"/>
      <c r="P83" s="2"/>
      <c r="Q83" s="2"/>
      <c r="R83" s="2"/>
      <c r="S83" s="2"/>
      <c r="T83" s="2"/>
      <c r="U83" s="2"/>
      <c r="V83" s="2"/>
      <c r="W83" s="2"/>
      <c r="X83" s="2"/>
      <c r="Y83" s="2"/>
    </row>
    <row r="84" spans="1:25" ht="13.5" customHeight="1">
      <c r="A84" s="169"/>
      <c r="B84" s="167"/>
      <c r="C84" s="167"/>
      <c r="D84" s="111"/>
      <c r="E84" s="111"/>
      <c r="F84" s="111"/>
      <c r="G84" s="2"/>
      <c r="H84" s="2"/>
      <c r="I84" s="2"/>
      <c r="J84" s="2"/>
      <c r="K84" s="2"/>
      <c r="L84" s="2"/>
      <c r="M84" s="2"/>
      <c r="N84" s="2"/>
      <c r="O84" s="2"/>
      <c r="P84" s="2"/>
      <c r="Q84" s="2"/>
      <c r="R84" s="2"/>
      <c r="S84" s="2"/>
      <c r="T84" s="2"/>
      <c r="U84" s="2"/>
      <c r="V84" s="2"/>
      <c r="W84" s="2"/>
      <c r="X84" s="2"/>
      <c r="Y84" s="2"/>
    </row>
    <row r="85" spans="1:25" ht="13.5" customHeight="1">
      <c r="A85" s="169"/>
      <c r="B85" s="167"/>
      <c r="C85" s="167"/>
      <c r="D85" s="111"/>
      <c r="E85" s="111"/>
      <c r="F85" s="111"/>
      <c r="G85" s="2"/>
      <c r="H85" s="2"/>
      <c r="I85" s="2"/>
      <c r="J85" s="2"/>
      <c r="K85" s="2"/>
      <c r="L85" s="2"/>
      <c r="M85" s="2"/>
      <c r="N85" s="2"/>
      <c r="O85" s="2"/>
      <c r="P85" s="2"/>
      <c r="Q85" s="2"/>
      <c r="R85" s="2"/>
      <c r="S85" s="2"/>
      <c r="T85" s="2"/>
      <c r="U85" s="2"/>
      <c r="V85" s="2"/>
      <c r="W85" s="2"/>
      <c r="X85" s="2"/>
      <c r="Y85" s="2"/>
    </row>
    <row r="86" spans="1:25" ht="13.5" customHeight="1">
      <c r="A86" s="169"/>
      <c r="B86" s="167"/>
      <c r="C86" s="167"/>
      <c r="D86" s="111"/>
      <c r="E86" s="111"/>
      <c r="F86" s="111"/>
      <c r="G86" s="2"/>
      <c r="H86" s="2"/>
      <c r="I86" s="2"/>
      <c r="J86" s="2"/>
      <c r="K86" s="2"/>
      <c r="L86" s="2"/>
      <c r="M86" s="2"/>
      <c r="N86" s="2"/>
      <c r="O86" s="2"/>
      <c r="P86" s="2"/>
      <c r="Q86" s="2"/>
      <c r="R86" s="2"/>
      <c r="S86" s="2"/>
      <c r="T86" s="2"/>
      <c r="U86" s="2"/>
      <c r="V86" s="2"/>
      <c r="W86" s="2"/>
      <c r="X86" s="2"/>
      <c r="Y86" s="2"/>
    </row>
    <row r="87" spans="1:25" ht="13.5" customHeight="1">
      <c r="A87" s="169"/>
      <c r="B87" s="167"/>
      <c r="C87" s="167"/>
      <c r="D87" s="111"/>
      <c r="E87" s="111"/>
      <c r="F87" s="111"/>
      <c r="G87" s="2"/>
      <c r="H87" s="2"/>
      <c r="I87" s="2"/>
      <c r="J87" s="2"/>
      <c r="K87" s="2"/>
      <c r="L87" s="2"/>
      <c r="M87" s="2"/>
      <c r="N87" s="2"/>
      <c r="O87" s="2"/>
      <c r="P87" s="2"/>
      <c r="Q87" s="2"/>
      <c r="R87" s="2"/>
      <c r="S87" s="2"/>
      <c r="T87" s="2"/>
      <c r="U87" s="2"/>
      <c r="V87" s="2"/>
      <c r="W87" s="2"/>
      <c r="X87" s="2"/>
      <c r="Y87" s="2"/>
    </row>
    <row r="88" spans="1:25" ht="13.5" customHeight="1">
      <c r="A88" s="169"/>
      <c r="B88" s="167"/>
      <c r="C88" s="167"/>
      <c r="D88" s="111"/>
      <c r="E88" s="111"/>
      <c r="F88" s="111"/>
      <c r="G88" s="2"/>
      <c r="H88" s="2"/>
      <c r="I88" s="2"/>
      <c r="J88" s="2"/>
      <c r="K88" s="2"/>
      <c r="L88" s="2"/>
      <c r="M88" s="2"/>
      <c r="N88" s="2"/>
      <c r="O88" s="2"/>
      <c r="P88" s="2"/>
      <c r="Q88" s="2"/>
      <c r="R88" s="2"/>
      <c r="S88" s="2"/>
      <c r="T88" s="2"/>
      <c r="U88" s="2"/>
      <c r="V88" s="2"/>
      <c r="W88" s="2"/>
      <c r="X88" s="2"/>
      <c r="Y88" s="2"/>
    </row>
    <row r="89" spans="1:25" ht="13.5" customHeight="1">
      <c r="A89" s="169"/>
      <c r="B89" s="167"/>
      <c r="C89" s="167"/>
      <c r="D89" s="111"/>
      <c r="E89" s="111"/>
      <c r="F89" s="111"/>
      <c r="G89" s="2"/>
      <c r="H89" s="2"/>
      <c r="I89" s="2"/>
      <c r="J89" s="2"/>
      <c r="K89" s="2"/>
      <c r="L89" s="2"/>
      <c r="M89" s="2"/>
      <c r="N89" s="2"/>
      <c r="O89" s="2"/>
      <c r="P89" s="2"/>
      <c r="Q89" s="2"/>
      <c r="R89" s="2"/>
      <c r="S89" s="2"/>
      <c r="T89" s="2"/>
      <c r="U89" s="2"/>
      <c r="V89" s="2"/>
      <c r="W89" s="2"/>
      <c r="X89" s="2"/>
      <c r="Y89" s="2"/>
    </row>
    <row r="90" spans="1:25" ht="13.5" customHeight="1">
      <c r="A90" s="169"/>
      <c r="B90" s="166" t="s">
        <v>28</v>
      </c>
      <c r="C90" s="167"/>
      <c r="D90" s="112">
        <f>SUM(D81:D89)</f>
        <v>0</v>
      </c>
      <c r="E90" s="112"/>
      <c r="F90" s="112"/>
      <c r="G90" s="2"/>
      <c r="H90" s="2"/>
      <c r="I90" s="2"/>
      <c r="J90" s="2"/>
      <c r="K90" s="2"/>
      <c r="L90" s="2"/>
      <c r="M90" s="2"/>
      <c r="N90" s="2"/>
      <c r="O90" s="2"/>
      <c r="P90" s="2"/>
      <c r="Q90" s="2"/>
      <c r="R90" s="2"/>
      <c r="S90" s="2"/>
      <c r="T90" s="2"/>
      <c r="U90" s="2"/>
      <c r="V90" s="2"/>
      <c r="W90" s="2"/>
      <c r="X90" s="2"/>
      <c r="Y90" s="2"/>
    </row>
    <row r="91" spans="1:25" ht="13.5" customHeight="1">
      <c r="A91" s="166" t="s">
        <v>14</v>
      </c>
      <c r="B91" s="167"/>
      <c r="C91" s="167"/>
      <c r="D91" s="112">
        <f>D59+D66+D73+D80+D90</f>
        <v>0</v>
      </c>
      <c r="E91" s="112"/>
      <c r="F91" s="112"/>
      <c r="G91" s="2"/>
      <c r="H91" s="2"/>
      <c r="I91" s="2"/>
      <c r="J91" s="2"/>
      <c r="K91" s="2"/>
      <c r="L91" s="2"/>
      <c r="M91" s="2"/>
      <c r="N91" s="2"/>
      <c r="O91" s="2"/>
      <c r="P91" s="2"/>
      <c r="Q91" s="2"/>
      <c r="R91" s="2"/>
      <c r="S91" s="2"/>
      <c r="T91" s="2"/>
      <c r="U91" s="2"/>
      <c r="V91" s="2"/>
      <c r="W91" s="2"/>
      <c r="X91" s="2"/>
      <c r="Y91" s="2"/>
    </row>
    <row r="92" spans="1:25" ht="13.5" customHeight="1">
      <c r="A92" s="91"/>
      <c r="B92" s="91"/>
      <c r="C92" s="92" t="s">
        <v>29</v>
      </c>
      <c r="D92" s="91"/>
      <c r="E92" s="91"/>
      <c r="F92" s="91"/>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sheetData>
  <customSheetViews>
    <customSheetView guid="{F6CC9001-D4DB-49E7-BBD9-A25F027CF3C7}" scale="105" showPageBreaks="1" view="pageBreakPreview">
      <selection activeCell="E47" sqref="E47"/>
      <rowBreaks count="1" manualBreakCount="1">
        <brk id="54" man="1"/>
      </rowBreaks>
      <pageMargins left="0.78740157480314965" right="0.78740157480314965" top="0.78740157480314965" bottom="0.78740157480314965" header="0" footer="0"/>
      <pageSetup paperSize="9" scale="85" orientation="portrait" r:id="rId1"/>
      <headerFooter>
        <oddHeader>&amp;R&amp;A</oddHeader>
        <oddFooter>&amp;R&amp;D</oddFooter>
      </headerFooter>
    </customSheetView>
    <customSheetView guid="{9D085479-0B63-44B4-9268-025006D95A5B}" scale="105" showPageBreaks="1" view="pageBreakPreview" topLeftCell="A76">
      <selection activeCell="L107" sqref="L107"/>
      <rowBreaks count="1" manualBreakCount="1">
        <brk id="54" man="1"/>
      </rowBreaks>
      <pageMargins left="0.78740157480314965" right="0.78740157480314965" top="0.78740157480314965" bottom="0.78740157480314965" header="0" footer="0"/>
      <pageSetup paperSize="9" scale="85" orientation="portrait" r:id="rId2"/>
      <headerFooter>
        <oddHeader>&amp;R&amp;A</oddHeader>
        <oddFooter>&amp;R&amp;D</oddFooter>
      </headerFooter>
    </customSheetView>
  </customSheetViews>
  <mergeCells count="32">
    <mergeCell ref="F5:F6"/>
    <mergeCell ref="F51:F52"/>
    <mergeCell ref="A91:C91"/>
    <mergeCell ref="B90:C90"/>
    <mergeCell ref="B34:C34"/>
    <mergeCell ref="B35:C43"/>
    <mergeCell ref="A53:A90"/>
    <mergeCell ref="B53:C58"/>
    <mergeCell ref="B59:C59"/>
    <mergeCell ref="B60:C65"/>
    <mergeCell ref="B66:C66"/>
    <mergeCell ref="B67:C72"/>
    <mergeCell ref="B73:C73"/>
    <mergeCell ref="B74:C79"/>
    <mergeCell ref="B80:C80"/>
    <mergeCell ref="B81:C89"/>
    <mergeCell ref="A45:C45"/>
    <mergeCell ref="A51:C52"/>
    <mergeCell ref="D51:D52"/>
    <mergeCell ref="E51:E52"/>
    <mergeCell ref="A5:C6"/>
    <mergeCell ref="D5:D6"/>
    <mergeCell ref="E5:E6"/>
    <mergeCell ref="A7:A44"/>
    <mergeCell ref="B7:C12"/>
    <mergeCell ref="B13:C13"/>
    <mergeCell ref="B14:C19"/>
    <mergeCell ref="B20:C20"/>
    <mergeCell ref="B21:C26"/>
    <mergeCell ref="B27:C27"/>
    <mergeCell ref="B28:C33"/>
    <mergeCell ref="B44:C44"/>
  </mergeCells>
  <phoneticPr fontId="8"/>
  <pageMargins left="0.59055118110236227" right="0.59055118110236227" top="0.59055118110236227" bottom="0.59055118110236227" header="0.39370078740157483" footer="0.39370078740157483"/>
  <pageSetup paperSize="9" scale="77" fitToHeight="0" orientation="portrait" r:id="rId3"/>
  <headerFooter>
    <oddHeader>&amp;R&amp;A</oddHeader>
    <oddFooter>&amp;C&amp;P / &amp;N</oddFooter>
  </headerFooter>
  <rowBreaks count="1" manualBreakCount="1">
    <brk id="46" max="5"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Z1001"/>
  <sheetViews>
    <sheetView view="pageBreakPreview" topLeftCell="A36" zoomScaleNormal="100" zoomScaleSheetLayoutView="100" workbookViewId="0">
      <selection activeCell="A4" sqref="A4"/>
    </sheetView>
  </sheetViews>
  <sheetFormatPr defaultColWidth="14.42578125" defaultRowHeight="15" customHeight="1"/>
  <cols>
    <col min="1" max="1" width="4.5703125" customWidth="1"/>
    <col min="2" max="3" width="8.5703125" customWidth="1"/>
    <col min="4" max="4" width="18.5703125" customWidth="1"/>
    <col min="5" max="5" width="59.42578125" customWidth="1"/>
    <col min="6" max="26" width="9" customWidth="1"/>
  </cols>
  <sheetData>
    <row r="1" spans="1:26" ht="15" customHeight="1">
      <c r="A1" s="27" t="s">
        <v>174</v>
      </c>
      <c r="C1" s="27" t="s">
        <v>176</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185</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20</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c r="E7" s="16"/>
      <c r="F7" s="9"/>
      <c r="G7" s="9"/>
      <c r="H7" s="9"/>
      <c r="I7" s="9"/>
      <c r="J7" s="9"/>
      <c r="K7" s="9"/>
      <c r="L7" s="9"/>
      <c r="M7" s="9"/>
      <c r="N7" s="9"/>
      <c r="O7" s="9"/>
      <c r="P7" s="9"/>
      <c r="Q7" s="9"/>
      <c r="R7" s="9"/>
      <c r="S7" s="9"/>
      <c r="T7" s="9"/>
      <c r="U7" s="9"/>
      <c r="V7" s="9"/>
      <c r="W7" s="9"/>
      <c r="X7" s="9"/>
      <c r="Y7" s="9"/>
      <c r="Z7" s="9"/>
    </row>
    <row r="8" spans="1:26" ht="13.5" customHeight="1">
      <c r="A8" s="144"/>
      <c r="B8" s="157"/>
      <c r="C8" s="158"/>
      <c r="D8" s="8"/>
      <c r="E8" s="16"/>
      <c r="F8" s="9"/>
      <c r="G8" s="9"/>
      <c r="H8" s="9"/>
      <c r="I8" s="9"/>
      <c r="J8" s="9"/>
      <c r="K8" s="9"/>
      <c r="L8" s="9"/>
      <c r="M8" s="9"/>
      <c r="N8" s="9"/>
      <c r="O8" s="9"/>
      <c r="P8" s="9"/>
      <c r="Q8" s="9"/>
      <c r="R8" s="9"/>
      <c r="S8" s="9"/>
      <c r="T8" s="9"/>
      <c r="U8" s="9"/>
      <c r="V8" s="9"/>
      <c r="W8" s="9"/>
      <c r="X8" s="9"/>
      <c r="Y8" s="9"/>
      <c r="Z8" s="9"/>
    </row>
    <row r="9" spans="1:26" ht="13.5" customHeight="1">
      <c r="A9" s="144"/>
      <c r="B9" s="157"/>
      <c r="C9" s="158"/>
      <c r="D9" s="8"/>
      <c r="E9" s="16"/>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44"/>
      <c r="B18" s="161" t="s">
        <v>10</v>
      </c>
      <c r="C18" s="162"/>
      <c r="D18" s="17"/>
      <c r="E18" s="18"/>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44"/>
      <c r="B23" s="149"/>
      <c r="C23" s="151"/>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0</v>
      </c>
      <c r="E24" s="16"/>
      <c r="F24" s="9"/>
      <c r="G24" s="9"/>
      <c r="H24" s="9"/>
      <c r="I24" s="9"/>
      <c r="J24" s="9"/>
      <c r="K24" s="9"/>
      <c r="L24" s="9"/>
      <c r="M24" s="9"/>
      <c r="N24" s="9"/>
      <c r="O24" s="9"/>
      <c r="P24" s="9"/>
      <c r="Q24" s="9"/>
      <c r="R24" s="9"/>
      <c r="S24" s="9"/>
      <c r="T24" s="9"/>
      <c r="U24" s="9"/>
      <c r="V24" s="9"/>
      <c r="W24" s="9"/>
      <c r="X24" s="9"/>
      <c r="Y24" s="9"/>
      <c r="Z24" s="9"/>
    </row>
    <row r="25" spans="1:26" ht="13.5" customHeight="1">
      <c r="A25" s="144"/>
      <c r="B25" s="161" t="s">
        <v>11</v>
      </c>
      <c r="C25" s="162"/>
      <c r="D25" s="17"/>
      <c r="E25" s="18"/>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8"/>
      <c r="E26" s="16"/>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8"/>
      <c r="E27" s="16"/>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0</v>
      </c>
      <c r="E31" s="16"/>
      <c r="F31" s="9"/>
      <c r="G31" s="9"/>
      <c r="H31" s="9"/>
      <c r="I31" s="9"/>
      <c r="J31" s="9"/>
      <c r="K31" s="9"/>
      <c r="L31" s="9"/>
      <c r="M31" s="9"/>
      <c r="N31" s="9"/>
      <c r="O31" s="9"/>
      <c r="P31" s="9"/>
      <c r="Q31" s="9"/>
      <c r="R31" s="9"/>
      <c r="S31" s="9"/>
      <c r="T31" s="9"/>
      <c r="U31" s="9"/>
      <c r="V31" s="9"/>
      <c r="W31" s="9"/>
      <c r="X31" s="9"/>
      <c r="Y31" s="9"/>
      <c r="Z31" s="9"/>
    </row>
    <row r="32" spans="1:26" ht="13.5" customHeight="1">
      <c r="A32" s="144"/>
      <c r="B32" s="161" t="s">
        <v>12</v>
      </c>
      <c r="C32" s="162"/>
      <c r="D32" s="17"/>
      <c r="E32" s="18"/>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8"/>
      <c r="E33" s="16"/>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8"/>
      <c r="E34" s="16"/>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8"/>
      <c r="E35" s="16"/>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44"/>
      <c r="B40" s="161" t="s">
        <v>26</v>
      </c>
      <c r="C40" s="162"/>
      <c r="D40" s="17"/>
      <c r="E40" s="18"/>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63" t="s">
        <v>14</v>
      </c>
      <c r="B53" s="137"/>
      <c r="C53" s="138"/>
      <c r="D53" s="17">
        <f>D17+D24+D31+D39+D52</f>
        <v>0</v>
      </c>
      <c r="E53" s="17"/>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t="s">
        <v>29</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213</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20</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v>12000</v>
      </c>
      <c r="E60" s="16" t="s">
        <v>130</v>
      </c>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8">
        <f>SUM(D60:D69)</f>
        <v>12000</v>
      </c>
      <c r="E70" s="16"/>
      <c r="F70" s="2"/>
      <c r="G70" s="2"/>
      <c r="H70" s="2"/>
      <c r="I70" s="2"/>
      <c r="J70" s="2"/>
      <c r="K70" s="2"/>
      <c r="L70" s="2"/>
      <c r="M70" s="2"/>
      <c r="N70" s="2"/>
      <c r="O70" s="2"/>
      <c r="P70" s="2"/>
      <c r="Q70" s="2"/>
      <c r="R70" s="2"/>
      <c r="S70" s="2"/>
      <c r="T70" s="2"/>
      <c r="U70" s="2"/>
      <c r="V70" s="2"/>
      <c r="W70" s="2"/>
      <c r="X70" s="2"/>
      <c r="Y70" s="2"/>
      <c r="Z70" s="2"/>
    </row>
    <row r="71" spans="1:26" ht="13.5" customHeight="1">
      <c r="A71" s="144"/>
      <c r="B71" s="161" t="s">
        <v>10</v>
      </c>
      <c r="C71" s="162"/>
      <c r="D71" s="17">
        <v>2430</v>
      </c>
      <c r="E71" s="18" t="s">
        <v>120</v>
      </c>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8">
        <v>1500</v>
      </c>
      <c r="E72" s="16" t="s">
        <v>121</v>
      </c>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v>300</v>
      </c>
      <c r="E73" s="16" t="s">
        <v>122</v>
      </c>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44"/>
      <c r="B76" s="149"/>
      <c r="C76" s="151"/>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8">
        <f>SUM(D71:D76)</f>
        <v>4230</v>
      </c>
      <c r="E77" s="16"/>
      <c r="F77" s="2"/>
      <c r="G77" s="2"/>
      <c r="H77" s="2"/>
      <c r="I77" s="2"/>
      <c r="J77" s="2"/>
      <c r="K77" s="2"/>
      <c r="L77" s="2"/>
      <c r="M77" s="2"/>
      <c r="N77" s="2"/>
      <c r="O77" s="2"/>
      <c r="P77" s="2"/>
      <c r="Q77" s="2"/>
      <c r="R77" s="2"/>
      <c r="S77" s="2"/>
      <c r="T77" s="2"/>
      <c r="U77" s="2"/>
      <c r="V77" s="2"/>
      <c r="W77" s="2"/>
      <c r="X77" s="2"/>
      <c r="Y77" s="2"/>
      <c r="Z77" s="2"/>
    </row>
    <row r="78" spans="1:26" ht="13.5" customHeight="1">
      <c r="A78" s="144"/>
      <c r="B78" s="161" t="s">
        <v>11</v>
      </c>
      <c r="C78" s="162"/>
      <c r="D78" s="17">
        <v>180</v>
      </c>
      <c r="E78" s="18" t="s">
        <v>186</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8">
        <v>600</v>
      </c>
      <c r="E79" s="16" t="s">
        <v>123</v>
      </c>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8"/>
      <c r="E80" s="16"/>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8">
        <f>SUM(D78:D83)</f>
        <v>780</v>
      </c>
      <c r="E84" s="16"/>
      <c r="F84" s="2"/>
      <c r="G84" s="2"/>
      <c r="H84" s="2"/>
      <c r="I84" s="2"/>
      <c r="J84" s="2"/>
      <c r="K84" s="2"/>
      <c r="L84" s="2"/>
      <c r="M84" s="2"/>
      <c r="N84" s="2"/>
      <c r="O84" s="2"/>
      <c r="P84" s="2"/>
      <c r="Q84" s="2"/>
      <c r="R84" s="2"/>
      <c r="S84" s="2"/>
      <c r="T84" s="2"/>
      <c r="U84" s="2"/>
      <c r="V84" s="2"/>
      <c r="W84" s="2"/>
      <c r="X84" s="2"/>
      <c r="Y84" s="2"/>
      <c r="Z84" s="2"/>
    </row>
    <row r="85" spans="1:26" ht="13.5" customHeight="1">
      <c r="A85" s="144"/>
      <c r="B85" s="161" t="s">
        <v>12</v>
      </c>
      <c r="C85" s="162"/>
      <c r="D85" s="17"/>
      <c r="E85" s="18"/>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8"/>
      <c r="E86" s="16"/>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8"/>
      <c r="E87" s="16"/>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8">
        <f>SUM(D85:D91)</f>
        <v>0</v>
      </c>
      <c r="E92" s="16"/>
      <c r="F92" s="2"/>
      <c r="G92" s="2"/>
      <c r="H92" s="2"/>
      <c r="I92" s="2"/>
      <c r="J92" s="2"/>
      <c r="K92" s="2"/>
      <c r="L92" s="2"/>
      <c r="M92" s="2"/>
      <c r="N92" s="2"/>
      <c r="O92" s="2"/>
      <c r="P92" s="2"/>
      <c r="Q92" s="2"/>
      <c r="R92" s="2"/>
      <c r="S92" s="2"/>
      <c r="T92" s="2"/>
      <c r="U92" s="2"/>
      <c r="V92" s="2"/>
      <c r="W92" s="2"/>
      <c r="X92" s="2"/>
      <c r="Y92" s="2"/>
      <c r="Z92" s="2"/>
    </row>
    <row r="93" spans="1:26" ht="13.5" customHeight="1">
      <c r="A93" s="144"/>
      <c r="B93" s="161" t="s">
        <v>26</v>
      </c>
      <c r="C93" s="162"/>
      <c r="D93" s="17">
        <v>500</v>
      </c>
      <c r="E93" s="18" t="s">
        <v>125</v>
      </c>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8">
        <v>1500</v>
      </c>
      <c r="E94" s="16" t="s">
        <v>126</v>
      </c>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8">
        <v>600</v>
      </c>
      <c r="E95" s="16" t="s">
        <v>127</v>
      </c>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8">
        <v>700</v>
      </c>
      <c r="E96" s="16" t="s">
        <v>128</v>
      </c>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v>70</v>
      </c>
      <c r="E97" s="16" t="s">
        <v>129</v>
      </c>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v>100</v>
      </c>
      <c r="E98" s="16" t="s">
        <v>27</v>
      </c>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8">
        <f>SUM(D93:D104)</f>
        <v>3470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17">
        <f>D70+D77+D84+D92+D105</f>
        <v>20480</v>
      </c>
      <c r="E106" s="17"/>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state="hidden" view="pageBreakPreview" topLeftCell="A36">
      <selection activeCell="A4" sqref="A4"/>
      <rowBreaks count="1" manualBreakCount="1">
        <brk id="54" man="1"/>
      </rowBreaks>
      <pageMargins left="0.78740157480314965" right="0.78740157480314965" top="0.78740157480314965" bottom="0.78740157480314965" header="0" footer="0"/>
      <pageSetup paperSize="9" scale="85" orientation="portrait" r:id="rId1"/>
      <headerFooter>
        <oddHeader>&amp;R&amp;A</oddHeader>
        <oddFooter>&amp;R&amp;D</oddFooter>
      </headerFooter>
    </customSheetView>
    <customSheetView guid="{9D085479-0B63-44B4-9268-025006D95A5B}" showPageBreaks="1" view="pageBreakPreview" topLeftCell="A28">
      <selection activeCell="E14" sqref="E13:E14"/>
      <rowBreaks count="1" manualBreakCount="1">
        <brk id="54" man="1"/>
      </rowBreaks>
      <pageMargins left="0.78740157480314965" right="0.78740157480314965" top="0.78740157480314965" bottom="0.78740157480314965" header="0" footer="0"/>
      <pageSetup paperSize="9" scale="85"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5" orientation="portrait" r:id="rId3"/>
  <headerFooter>
    <oddHeader>&amp;R&amp;A</oddHeader>
    <oddFooter>&amp;R&amp;D</oddFooter>
  </headerFooter>
  <rowBreaks count="1" manualBreakCount="1">
    <brk id="54"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Z1001"/>
  <sheetViews>
    <sheetView view="pageBreakPreview" topLeftCell="A72" zoomScaleNormal="100" zoomScaleSheetLayoutView="115" workbookViewId="0">
      <selection activeCell="D71" sqref="D71"/>
    </sheetView>
  </sheetViews>
  <sheetFormatPr defaultColWidth="14.42578125" defaultRowHeight="15" customHeight="1"/>
  <cols>
    <col min="1" max="1" width="4.5703125" customWidth="1"/>
    <col min="2" max="3" width="8.5703125" customWidth="1"/>
    <col min="4" max="4" width="18.5703125" customWidth="1"/>
    <col min="5" max="5" width="58.42578125" customWidth="1"/>
    <col min="6" max="26" width="9" customWidth="1"/>
  </cols>
  <sheetData>
    <row r="1" spans="1:26" ht="15" customHeight="1">
      <c r="A1" s="27" t="s">
        <v>174</v>
      </c>
      <c r="C1" s="27" t="s">
        <v>176</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212</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34</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c r="E7" s="16"/>
      <c r="F7" s="9"/>
      <c r="G7" s="9"/>
      <c r="H7" s="9"/>
      <c r="I7" s="9"/>
      <c r="J7" s="9"/>
      <c r="K7" s="9"/>
      <c r="L7" s="9"/>
      <c r="M7" s="9"/>
      <c r="N7" s="9"/>
      <c r="O7" s="9"/>
      <c r="P7" s="9"/>
      <c r="Q7" s="9"/>
      <c r="R7" s="9"/>
      <c r="S7" s="9"/>
      <c r="T7" s="9"/>
      <c r="U7" s="9"/>
      <c r="V7" s="9"/>
      <c r="W7" s="9"/>
      <c r="X7" s="9"/>
      <c r="Y7" s="9"/>
      <c r="Z7" s="9"/>
    </row>
    <row r="8" spans="1:26" ht="13.5" customHeight="1">
      <c r="A8" s="144"/>
      <c r="B8" s="157"/>
      <c r="C8" s="158"/>
      <c r="D8" s="8"/>
      <c r="E8" s="16"/>
      <c r="F8" s="9"/>
      <c r="G8" s="9"/>
      <c r="H8" s="9"/>
      <c r="I8" s="9"/>
      <c r="J8" s="9"/>
      <c r="K8" s="9"/>
      <c r="L8" s="9"/>
      <c r="M8" s="9"/>
      <c r="N8" s="9"/>
      <c r="O8" s="9"/>
      <c r="P8" s="9"/>
      <c r="Q8" s="9"/>
      <c r="R8" s="9"/>
      <c r="S8" s="9"/>
      <c r="T8" s="9"/>
      <c r="U8" s="9"/>
      <c r="V8" s="9"/>
      <c r="W8" s="9"/>
      <c r="X8" s="9"/>
      <c r="Y8" s="9"/>
      <c r="Z8" s="9"/>
    </row>
    <row r="9" spans="1:26" ht="13.5" customHeight="1">
      <c r="A9" s="144"/>
      <c r="B9" s="157"/>
      <c r="C9" s="158"/>
      <c r="D9" s="8"/>
      <c r="E9" s="16"/>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44"/>
      <c r="B18" s="156" t="s">
        <v>10</v>
      </c>
      <c r="C18" s="148"/>
      <c r="D18" s="56"/>
      <c r="E18" s="18"/>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54"/>
      <c r="E19" s="16"/>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44"/>
      <c r="B23" s="159"/>
      <c r="C23" s="160"/>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0</v>
      </c>
      <c r="E24" s="16"/>
      <c r="F24" s="9"/>
      <c r="G24" s="9"/>
      <c r="H24" s="9"/>
      <c r="I24" s="9"/>
      <c r="J24" s="9"/>
      <c r="K24" s="9"/>
      <c r="L24" s="9"/>
      <c r="M24" s="9"/>
      <c r="N24" s="9"/>
      <c r="O24" s="9"/>
      <c r="P24" s="9"/>
      <c r="Q24" s="9"/>
      <c r="R24" s="9"/>
      <c r="S24" s="9"/>
      <c r="T24" s="9"/>
      <c r="U24" s="9"/>
      <c r="V24" s="9"/>
      <c r="W24" s="9"/>
      <c r="X24" s="9"/>
      <c r="Y24" s="9"/>
      <c r="Z24" s="9"/>
    </row>
    <row r="25" spans="1:26" ht="13.5" customHeight="1">
      <c r="A25" s="144"/>
      <c r="B25" s="156" t="s">
        <v>11</v>
      </c>
      <c r="C25" s="148"/>
      <c r="D25" s="56"/>
      <c r="E25" s="57"/>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54"/>
      <c r="E26" s="55"/>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54"/>
      <c r="E27" s="55"/>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0</v>
      </c>
      <c r="E31" s="16"/>
      <c r="F31" s="9"/>
      <c r="G31" s="9"/>
      <c r="H31" s="9"/>
      <c r="I31" s="9"/>
      <c r="J31" s="9"/>
      <c r="K31" s="9"/>
      <c r="L31" s="9"/>
      <c r="M31" s="9"/>
      <c r="N31" s="9"/>
      <c r="O31" s="9"/>
      <c r="P31" s="9"/>
      <c r="Q31" s="9"/>
      <c r="R31" s="9"/>
      <c r="S31" s="9"/>
      <c r="T31" s="9"/>
      <c r="U31" s="9"/>
      <c r="V31" s="9"/>
      <c r="W31" s="9"/>
      <c r="X31" s="9"/>
      <c r="Y31" s="9"/>
      <c r="Z31" s="9"/>
    </row>
    <row r="32" spans="1:26" ht="13.5" customHeight="1">
      <c r="A32" s="144"/>
      <c r="B32" s="156" t="s">
        <v>12</v>
      </c>
      <c r="C32" s="148"/>
      <c r="D32" s="56"/>
      <c r="E32" s="57"/>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54"/>
      <c r="E33" s="55"/>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54"/>
      <c r="E34" s="55"/>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54"/>
      <c r="E35" s="55"/>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44"/>
      <c r="B40" s="156" t="s">
        <v>26</v>
      </c>
      <c r="C40" s="148"/>
      <c r="D40" s="56"/>
      <c r="E40" s="57"/>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54"/>
      <c r="E41" s="55"/>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54"/>
      <c r="E42" s="55"/>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54"/>
      <c r="E43" s="55"/>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54"/>
      <c r="E44" s="55"/>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54"/>
      <c r="E45" s="55"/>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54"/>
      <c r="E46" s="55"/>
      <c r="F46" s="9"/>
      <c r="G46" s="9"/>
      <c r="H46" s="9"/>
      <c r="I46" s="9"/>
      <c r="J46" s="9"/>
      <c r="K46" s="9"/>
      <c r="L46" s="9"/>
      <c r="M46" s="9"/>
      <c r="N46" s="9"/>
      <c r="O46" s="9"/>
      <c r="P46" s="9"/>
      <c r="Q46" s="9"/>
      <c r="R46" s="9"/>
      <c r="S46" s="9"/>
      <c r="T46" s="9"/>
      <c r="U46" s="9"/>
      <c r="V46" s="9"/>
      <c r="W46" s="9"/>
      <c r="X46" s="9"/>
      <c r="Y46" s="9"/>
      <c r="Z46" s="9"/>
    </row>
    <row r="47" spans="1:26" ht="13.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63" t="s">
        <v>14</v>
      </c>
      <c r="B53" s="137"/>
      <c r="C53" s="138"/>
      <c r="D53" s="8">
        <f>D17+D24+D31+D39+D52</f>
        <v>0</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t="s">
        <v>29</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209</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34</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8">
        <f>SUM(D60:D69)</f>
        <v>0</v>
      </c>
      <c r="E70" s="16"/>
      <c r="F70" s="2"/>
      <c r="G70" s="2"/>
      <c r="H70" s="2"/>
      <c r="I70" s="2"/>
      <c r="J70" s="2"/>
      <c r="K70" s="2"/>
      <c r="L70" s="2"/>
      <c r="M70" s="2"/>
      <c r="N70" s="2"/>
      <c r="O70" s="2"/>
      <c r="P70" s="2"/>
      <c r="Q70" s="2"/>
      <c r="R70" s="2"/>
      <c r="S70" s="2"/>
      <c r="T70" s="2"/>
      <c r="U70" s="2"/>
      <c r="V70" s="2"/>
      <c r="W70" s="2"/>
      <c r="X70" s="2"/>
      <c r="Y70" s="2"/>
      <c r="Z70" s="2"/>
    </row>
    <row r="71" spans="1:26" ht="13.5" customHeight="1">
      <c r="A71" s="144"/>
      <c r="B71" s="156" t="s">
        <v>10</v>
      </c>
      <c r="C71" s="148"/>
      <c r="D71" s="62">
        <v>800</v>
      </c>
      <c r="E71" s="18" t="s">
        <v>120</v>
      </c>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59">
        <v>200</v>
      </c>
      <c r="E72" s="16" t="s">
        <v>121</v>
      </c>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c r="E73" s="16"/>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44"/>
      <c r="B76" s="159"/>
      <c r="C76" s="160"/>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59">
        <f>SUM(D71:D76)</f>
        <v>1000</v>
      </c>
      <c r="E77" s="16"/>
      <c r="F77" s="2"/>
      <c r="G77" s="2"/>
      <c r="H77" s="2"/>
      <c r="I77" s="2"/>
      <c r="J77" s="2"/>
      <c r="K77" s="2"/>
      <c r="L77" s="2"/>
      <c r="M77" s="2"/>
      <c r="N77" s="2"/>
      <c r="O77" s="2"/>
      <c r="P77" s="2"/>
      <c r="Q77" s="2"/>
      <c r="R77" s="2"/>
      <c r="S77" s="2"/>
      <c r="T77" s="2"/>
      <c r="U77" s="2"/>
      <c r="V77" s="2"/>
      <c r="W77" s="2"/>
      <c r="X77" s="2"/>
      <c r="Y77" s="2"/>
      <c r="Z77" s="2"/>
    </row>
    <row r="78" spans="1:26" ht="13.5" customHeight="1">
      <c r="A78" s="144"/>
      <c r="B78" s="156" t="s">
        <v>11</v>
      </c>
      <c r="C78" s="148"/>
      <c r="D78" s="62">
        <v>200</v>
      </c>
      <c r="E78" s="66" t="s">
        <v>205</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59">
        <v>460</v>
      </c>
      <c r="E79" s="60" t="s">
        <v>131</v>
      </c>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59">
        <v>400</v>
      </c>
      <c r="E80" s="60" t="s">
        <v>123</v>
      </c>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59">
        <f>SUM(D78:D83)</f>
        <v>1060</v>
      </c>
      <c r="E84" s="16"/>
      <c r="F84" s="2"/>
      <c r="G84" s="2"/>
      <c r="H84" s="2"/>
      <c r="I84" s="2"/>
      <c r="J84" s="2"/>
      <c r="K84" s="2"/>
      <c r="L84" s="2"/>
      <c r="M84" s="2"/>
      <c r="N84" s="2"/>
      <c r="O84" s="2"/>
      <c r="P84" s="2"/>
      <c r="Q84" s="2"/>
      <c r="R84" s="2"/>
      <c r="S84" s="2"/>
      <c r="T84" s="2"/>
      <c r="U84" s="2"/>
      <c r="V84" s="2"/>
      <c r="W84" s="2"/>
      <c r="X84" s="2"/>
      <c r="Y84" s="2"/>
      <c r="Z84" s="2"/>
    </row>
    <row r="85" spans="1:26" ht="13.5" customHeight="1">
      <c r="A85" s="144"/>
      <c r="B85" s="156" t="s">
        <v>12</v>
      </c>
      <c r="C85" s="148"/>
      <c r="D85" s="62">
        <v>0</v>
      </c>
      <c r="E85" s="66" t="s">
        <v>124</v>
      </c>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59">
        <v>3200</v>
      </c>
      <c r="E86" s="60" t="s">
        <v>190</v>
      </c>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59">
        <v>1000</v>
      </c>
      <c r="E87" s="60" t="s">
        <v>191</v>
      </c>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59">
        <f>SUM(D85:D91)</f>
        <v>4200</v>
      </c>
      <c r="E92" s="16"/>
      <c r="F92" s="2"/>
      <c r="G92" s="2"/>
      <c r="H92" s="2"/>
      <c r="I92" s="2"/>
      <c r="J92" s="2"/>
      <c r="K92" s="2"/>
      <c r="L92" s="2"/>
      <c r="M92" s="2"/>
      <c r="N92" s="2"/>
      <c r="O92" s="2"/>
      <c r="P92" s="2"/>
      <c r="Q92" s="2"/>
      <c r="R92" s="2"/>
      <c r="S92" s="2"/>
      <c r="T92" s="2"/>
      <c r="U92" s="2"/>
      <c r="V92" s="2"/>
      <c r="W92" s="2"/>
      <c r="X92" s="2"/>
      <c r="Y92" s="2"/>
      <c r="Z92" s="2"/>
    </row>
    <row r="93" spans="1:26" ht="13.5" customHeight="1">
      <c r="A93" s="144"/>
      <c r="B93" s="156" t="s">
        <v>26</v>
      </c>
      <c r="C93" s="148"/>
      <c r="D93" s="62">
        <v>320</v>
      </c>
      <c r="E93" s="66" t="s">
        <v>125</v>
      </c>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59">
        <v>300</v>
      </c>
      <c r="E94" s="60" t="s">
        <v>126</v>
      </c>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59">
        <v>200</v>
      </c>
      <c r="E95" s="60" t="s">
        <v>127</v>
      </c>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59">
        <v>300</v>
      </c>
      <c r="E96" s="60" t="s">
        <v>128</v>
      </c>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v>120</v>
      </c>
      <c r="E97" s="16" t="s">
        <v>132</v>
      </c>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59">
        <v>46</v>
      </c>
      <c r="E98" s="61" t="s">
        <v>129</v>
      </c>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59">
        <f>SUM(D93:D104)</f>
        <v>1286</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59">
        <f>D70+D77+D84+D92+D105</f>
        <v>7546</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view="pageBreakPreview" topLeftCell="A26">
      <selection activeCell="E57" sqref="E57"/>
      <rowBreaks count="1" manualBreakCount="1">
        <brk id="54" man="1"/>
      </rowBreaks>
      <pageMargins left="0.78740157480314965" right="0.78740157480314965" top="0.78740157480314965" bottom="0.78740157480314965" header="0" footer="0"/>
      <pageSetup paperSize="9" scale="86" orientation="portrait" r:id="rId1"/>
      <headerFooter>
        <oddHeader>&amp;R&amp;A</oddHeader>
        <oddFooter>&amp;R&amp;D</oddFooter>
      </headerFooter>
    </customSheetView>
    <customSheetView guid="{9D085479-0B63-44B4-9268-025006D95A5B}" scale="115" showPageBreaks="1" view="pageBreakPreview" topLeftCell="A82">
      <selection activeCell="E92" sqref="E92"/>
      <rowBreaks count="1" manualBreakCount="1">
        <brk id="54" man="1"/>
      </rowBreaks>
      <pageMargins left="0.78740157480314965" right="0.78740157480314965" top="0.78740157480314965" bottom="0.78740157480314965" header="0" footer="0"/>
      <pageSetup paperSize="9" scale="86"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6" orientation="portrait" r:id="rId3"/>
  <headerFooter>
    <oddHeader>&amp;R&amp;A</oddHeader>
    <oddFooter>&amp;R&amp;D</oddFooter>
  </headerFooter>
  <rowBreaks count="1" manualBreakCount="1">
    <brk id="54" man="1"/>
  </rowBreak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26FB-D2B3-4F9F-BEB1-5D6207622E8D}">
  <sheetPr>
    <tabColor theme="4"/>
    <pageSetUpPr fitToPage="1"/>
  </sheetPr>
  <dimension ref="A1:Y986"/>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18" customHeight="1">
      <c r="A1" s="99" t="s">
        <v>0</v>
      </c>
      <c r="B1" s="27"/>
      <c r="C1" s="27"/>
      <c r="D1" s="27"/>
      <c r="E1" s="27"/>
      <c r="F1" s="27"/>
    </row>
    <row r="2" spans="1:25" ht="24" customHeight="1">
      <c r="A2" s="85" t="s">
        <v>238</v>
      </c>
      <c r="B2" s="86"/>
      <c r="C2" s="85"/>
      <c r="D2" s="85"/>
      <c r="E2" s="85"/>
      <c r="F2" s="86"/>
      <c r="G2" s="2"/>
      <c r="H2" s="2"/>
      <c r="I2" s="2"/>
      <c r="J2" s="2"/>
      <c r="K2" s="2"/>
      <c r="L2" s="2"/>
      <c r="M2" s="2"/>
      <c r="N2" s="2"/>
      <c r="O2" s="2"/>
      <c r="P2" s="2"/>
      <c r="Q2" s="2"/>
      <c r="R2" s="2"/>
      <c r="S2" s="2"/>
      <c r="T2" s="2"/>
      <c r="U2" s="2"/>
      <c r="V2" s="2"/>
      <c r="W2" s="2"/>
      <c r="X2" s="2"/>
      <c r="Y2" s="2"/>
    </row>
    <row r="3" spans="1:25" ht="24" customHeight="1">
      <c r="A3" s="27" t="s">
        <v>241</v>
      </c>
      <c r="B3" s="86"/>
      <c r="C3" s="86"/>
      <c r="D3" s="86" t="s">
        <v>256</v>
      </c>
      <c r="E3" s="86"/>
      <c r="F3" s="86"/>
      <c r="G3" s="2"/>
      <c r="H3" s="2"/>
      <c r="I3" s="2"/>
      <c r="J3" s="2"/>
      <c r="K3" s="2"/>
      <c r="L3" s="2"/>
      <c r="M3" s="2"/>
      <c r="N3" s="2"/>
      <c r="O3" s="2"/>
      <c r="P3" s="2"/>
      <c r="Q3" s="2"/>
      <c r="R3" s="2"/>
      <c r="S3" s="2"/>
      <c r="T3" s="2"/>
      <c r="U3" s="2"/>
      <c r="V3" s="2"/>
      <c r="W3" s="2"/>
      <c r="X3" s="2"/>
      <c r="Y3" s="2"/>
    </row>
    <row r="4" spans="1:25" ht="18" customHeight="1">
      <c r="A4" s="86"/>
      <c r="B4" s="86"/>
      <c r="C4" s="86"/>
      <c r="D4" s="87"/>
      <c r="E4" s="86"/>
      <c r="F4" s="88" t="s">
        <v>236</v>
      </c>
      <c r="G4" s="2"/>
      <c r="H4" s="2"/>
      <c r="I4" s="2"/>
      <c r="J4" s="2"/>
      <c r="K4" s="2"/>
      <c r="L4" s="2"/>
      <c r="M4" s="2"/>
      <c r="N4" s="2"/>
      <c r="O4" s="2"/>
      <c r="P4" s="2"/>
      <c r="Q4" s="2"/>
      <c r="R4" s="2"/>
      <c r="S4" s="2"/>
      <c r="T4" s="2"/>
      <c r="U4" s="2"/>
      <c r="V4" s="2"/>
      <c r="W4" s="2"/>
      <c r="X4" s="2"/>
      <c r="Y4" s="2"/>
    </row>
    <row r="5" spans="1:25" ht="13.5" customHeight="1">
      <c r="A5" s="168" t="s">
        <v>3</v>
      </c>
      <c r="B5" s="170"/>
      <c r="C5" s="170"/>
      <c r="D5" s="173" t="s">
        <v>220</v>
      </c>
      <c r="E5" s="173" t="s">
        <v>21</v>
      </c>
      <c r="F5" s="173" t="s">
        <v>221</v>
      </c>
      <c r="G5" s="2"/>
      <c r="H5" s="2"/>
      <c r="I5" s="2"/>
      <c r="J5" s="2"/>
      <c r="K5" s="2"/>
      <c r="L5" s="2"/>
      <c r="M5" s="2"/>
      <c r="N5" s="2"/>
      <c r="O5" s="2"/>
      <c r="P5" s="2"/>
      <c r="Q5" s="2"/>
      <c r="R5" s="2"/>
      <c r="S5" s="2"/>
      <c r="T5" s="2"/>
      <c r="U5" s="2"/>
      <c r="V5" s="2"/>
      <c r="W5" s="2"/>
      <c r="X5" s="2"/>
      <c r="Y5" s="2"/>
    </row>
    <row r="6" spans="1:25" ht="13.5" customHeight="1">
      <c r="A6" s="170"/>
      <c r="B6" s="170"/>
      <c r="C6" s="170"/>
      <c r="D6" s="170"/>
      <c r="E6" s="170"/>
      <c r="F6" s="173"/>
      <c r="G6" s="2"/>
      <c r="H6" s="2"/>
      <c r="I6" s="2"/>
      <c r="J6" s="2"/>
      <c r="K6" s="2"/>
      <c r="L6" s="2"/>
      <c r="M6" s="2"/>
      <c r="N6" s="2"/>
      <c r="O6" s="2"/>
      <c r="P6" s="2"/>
      <c r="Q6" s="2"/>
      <c r="R6" s="2"/>
      <c r="S6" s="2"/>
      <c r="T6" s="2"/>
      <c r="U6" s="2"/>
      <c r="V6" s="2"/>
      <c r="W6" s="2"/>
      <c r="X6" s="2"/>
      <c r="Y6" s="2"/>
    </row>
    <row r="7" spans="1:25" ht="13.5" customHeight="1">
      <c r="A7" s="171" t="s">
        <v>8</v>
      </c>
      <c r="B7" s="172" t="s">
        <v>9</v>
      </c>
      <c r="C7" s="167"/>
      <c r="D7" s="109"/>
      <c r="E7" s="109"/>
      <c r="F7" s="109"/>
      <c r="G7" s="9"/>
      <c r="H7" s="9"/>
      <c r="I7" s="9"/>
      <c r="J7" s="9"/>
      <c r="K7" s="9"/>
      <c r="L7" s="9"/>
      <c r="M7" s="9"/>
      <c r="N7" s="9"/>
      <c r="O7" s="9"/>
      <c r="P7" s="9"/>
      <c r="Q7" s="9"/>
      <c r="R7" s="9"/>
      <c r="S7" s="9"/>
      <c r="T7" s="9"/>
      <c r="U7" s="9"/>
      <c r="V7" s="9"/>
      <c r="W7" s="9"/>
      <c r="X7" s="9"/>
      <c r="Y7" s="9"/>
    </row>
    <row r="8" spans="1:25" ht="13.5" customHeight="1">
      <c r="A8" s="169"/>
      <c r="B8" s="167"/>
      <c r="C8" s="167"/>
      <c r="D8" s="109"/>
      <c r="E8" s="109"/>
      <c r="F8" s="109"/>
      <c r="G8" s="9"/>
      <c r="H8" s="9"/>
      <c r="I8" s="9"/>
      <c r="J8" s="9"/>
      <c r="K8" s="9"/>
      <c r="L8" s="9"/>
      <c r="M8" s="9"/>
      <c r="N8" s="9"/>
      <c r="O8" s="9"/>
      <c r="P8" s="9"/>
      <c r="Q8" s="9"/>
      <c r="R8" s="9"/>
      <c r="S8" s="9"/>
      <c r="T8" s="9"/>
      <c r="U8" s="9"/>
      <c r="V8" s="9"/>
      <c r="W8" s="9"/>
      <c r="X8" s="9"/>
      <c r="Y8" s="9"/>
    </row>
    <row r="9" spans="1:25" ht="13.5" customHeight="1">
      <c r="A9" s="169"/>
      <c r="B9" s="167"/>
      <c r="C9" s="167"/>
      <c r="D9" s="109"/>
      <c r="E9" s="109"/>
      <c r="F9" s="109"/>
      <c r="G9" s="9"/>
      <c r="H9" s="9"/>
      <c r="I9" s="9"/>
      <c r="J9" s="9"/>
      <c r="K9" s="9"/>
      <c r="L9" s="9"/>
      <c r="M9" s="9"/>
      <c r="N9" s="9"/>
      <c r="O9" s="9"/>
      <c r="P9" s="9"/>
      <c r="Q9" s="9"/>
      <c r="R9" s="9"/>
      <c r="S9" s="9"/>
      <c r="T9" s="9"/>
      <c r="U9" s="9"/>
      <c r="V9" s="9"/>
      <c r="W9" s="9"/>
      <c r="X9" s="9"/>
      <c r="Y9" s="9"/>
    </row>
    <row r="10" spans="1:25" ht="13.5" customHeight="1">
      <c r="A10" s="169"/>
      <c r="B10" s="167"/>
      <c r="C10" s="167"/>
      <c r="D10" s="109"/>
      <c r="E10" s="109"/>
      <c r="F10" s="109"/>
      <c r="G10" s="9"/>
      <c r="H10" s="9"/>
      <c r="I10" s="9"/>
      <c r="J10" s="9"/>
      <c r="K10" s="9"/>
      <c r="L10" s="9"/>
      <c r="M10" s="9"/>
      <c r="N10" s="9"/>
      <c r="O10" s="9"/>
      <c r="P10" s="9"/>
      <c r="Q10" s="9"/>
      <c r="R10" s="9"/>
      <c r="S10" s="9"/>
      <c r="T10" s="9"/>
      <c r="U10" s="9"/>
      <c r="V10" s="9"/>
      <c r="W10" s="9"/>
      <c r="X10" s="9"/>
      <c r="Y10" s="9"/>
    </row>
    <row r="11" spans="1:25" ht="13.5" customHeight="1">
      <c r="A11" s="169"/>
      <c r="B11" s="167"/>
      <c r="C11" s="167"/>
      <c r="D11" s="109"/>
      <c r="E11" s="109"/>
      <c r="F11" s="109"/>
      <c r="G11" s="9"/>
      <c r="H11" s="9"/>
      <c r="I11" s="9"/>
      <c r="J11" s="9"/>
      <c r="K11" s="9"/>
      <c r="L11" s="9"/>
      <c r="M11" s="9"/>
      <c r="N11" s="9"/>
      <c r="O11" s="9"/>
      <c r="P11" s="9"/>
      <c r="Q11" s="9"/>
      <c r="R11" s="9"/>
      <c r="S11" s="9"/>
      <c r="T11" s="9"/>
      <c r="U11" s="9"/>
      <c r="V11" s="9"/>
      <c r="W11" s="9"/>
      <c r="X11" s="9"/>
      <c r="Y11" s="9"/>
    </row>
    <row r="12" spans="1:25" ht="13.5" customHeight="1">
      <c r="A12" s="169"/>
      <c r="B12" s="167"/>
      <c r="C12" s="167"/>
      <c r="D12" s="109"/>
      <c r="E12" s="109"/>
      <c r="F12" s="109"/>
      <c r="G12" s="9"/>
      <c r="H12" s="9"/>
      <c r="I12" s="9"/>
      <c r="J12" s="9"/>
      <c r="K12" s="9"/>
      <c r="L12" s="9"/>
      <c r="M12" s="9"/>
      <c r="N12" s="9"/>
      <c r="O12" s="9"/>
      <c r="P12" s="9"/>
      <c r="Q12" s="9"/>
      <c r="R12" s="9"/>
      <c r="S12" s="9"/>
      <c r="T12" s="9"/>
      <c r="U12" s="9"/>
      <c r="V12" s="9"/>
      <c r="W12" s="9"/>
      <c r="X12" s="9"/>
      <c r="Y12" s="9"/>
    </row>
    <row r="13" spans="1:25" ht="13.5" customHeight="1">
      <c r="A13" s="169"/>
      <c r="B13" s="166" t="s">
        <v>22</v>
      </c>
      <c r="C13" s="167"/>
      <c r="D13" s="110">
        <f>SUM(D7:D12)</f>
        <v>0</v>
      </c>
      <c r="E13" s="110"/>
      <c r="F13" s="110"/>
      <c r="G13" s="9"/>
      <c r="H13" s="9"/>
      <c r="I13" s="9"/>
      <c r="J13" s="9"/>
      <c r="K13" s="9"/>
      <c r="L13" s="9"/>
      <c r="M13" s="9"/>
      <c r="N13" s="9"/>
      <c r="O13" s="9"/>
      <c r="P13" s="9"/>
      <c r="Q13" s="9"/>
      <c r="R13" s="9"/>
      <c r="S13" s="9"/>
      <c r="T13" s="9"/>
      <c r="U13" s="9"/>
      <c r="V13" s="9"/>
      <c r="W13" s="9"/>
      <c r="X13" s="9"/>
      <c r="Y13" s="9"/>
    </row>
    <row r="14" spans="1:25" ht="13.5" customHeight="1">
      <c r="A14" s="169"/>
      <c r="B14" s="172" t="s">
        <v>10</v>
      </c>
      <c r="C14" s="167"/>
      <c r="D14" s="109"/>
      <c r="E14" s="109"/>
      <c r="F14" s="109"/>
      <c r="G14" s="9"/>
      <c r="H14" s="9"/>
      <c r="I14" s="9"/>
      <c r="J14" s="9"/>
      <c r="K14" s="9"/>
      <c r="L14" s="9"/>
      <c r="M14" s="9"/>
      <c r="N14" s="9"/>
      <c r="O14" s="9"/>
      <c r="P14" s="9"/>
      <c r="Q14" s="9"/>
      <c r="R14" s="9"/>
      <c r="S14" s="9"/>
      <c r="T14" s="9"/>
      <c r="U14" s="9"/>
      <c r="V14" s="9"/>
      <c r="W14" s="9"/>
      <c r="X14" s="9"/>
      <c r="Y14" s="9"/>
    </row>
    <row r="15" spans="1:25" ht="13.5" customHeight="1">
      <c r="A15" s="169"/>
      <c r="B15" s="167"/>
      <c r="C15" s="167"/>
      <c r="D15" s="109"/>
      <c r="E15" s="109"/>
      <c r="F15" s="109"/>
      <c r="G15" s="9"/>
      <c r="H15" s="9"/>
      <c r="I15" s="9"/>
      <c r="J15" s="9"/>
      <c r="K15" s="9"/>
      <c r="L15" s="9"/>
      <c r="M15" s="9"/>
      <c r="N15" s="9"/>
      <c r="O15" s="9"/>
      <c r="P15" s="9"/>
      <c r="Q15" s="9"/>
      <c r="R15" s="9"/>
      <c r="S15" s="9"/>
      <c r="T15" s="9"/>
      <c r="U15" s="9"/>
      <c r="V15" s="9"/>
      <c r="W15" s="9"/>
      <c r="X15" s="9"/>
      <c r="Y15" s="9"/>
    </row>
    <row r="16" spans="1:25" ht="13.5" customHeight="1">
      <c r="A16" s="169"/>
      <c r="B16" s="167"/>
      <c r="C16" s="167"/>
      <c r="D16" s="109"/>
      <c r="E16" s="109"/>
      <c r="F16" s="109"/>
      <c r="G16" s="9"/>
      <c r="H16" s="9"/>
      <c r="I16" s="9"/>
      <c r="J16" s="9"/>
      <c r="K16" s="9"/>
      <c r="L16" s="9"/>
      <c r="M16" s="9"/>
      <c r="N16" s="9"/>
      <c r="O16" s="9"/>
      <c r="P16" s="9"/>
      <c r="Q16" s="9"/>
      <c r="R16" s="9"/>
      <c r="S16" s="9"/>
      <c r="T16" s="9"/>
      <c r="U16" s="9"/>
      <c r="V16" s="9"/>
      <c r="W16" s="9"/>
      <c r="X16" s="9"/>
      <c r="Y16" s="9"/>
    </row>
    <row r="17" spans="1:25" ht="13.5" customHeight="1">
      <c r="A17" s="169"/>
      <c r="B17" s="167"/>
      <c r="C17" s="167"/>
      <c r="D17" s="109"/>
      <c r="E17" s="109"/>
      <c r="F17" s="109"/>
      <c r="G17" s="9"/>
      <c r="H17" s="9"/>
      <c r="I17" s="9"/>
      <c r="J17" s="9"/>
      <c r="K17" s="9"/>
      <c r="L17" s="9"/>
      <c r="M17" s="9"/>
      <c r="N17" s="9"/>
      <c r="O17" s="9"/>
      <c r="P17" s="9"/>
      <c r="Q17" s="9"/>
      <c r="R17" s="9"/>
      <c r="S17" s="9"/>
      <c r="T17" s="9"/>
      <c r="U17" s="9"/>
      <c r="V17" s="9"/>
      <c r="W17" s="9"/>
      <c r="X17" s="9"/>
      <c r="Y17" s="9"/>
    </row>
    <row r="18" spans="1:25" ht="13.5" customHeight="1">
      <c r="A18" s="169"/>
      <c r="B18" s="167"/>
      <c r="C18" s="167"/>
      <c r="D18" s="109"/>
      <c r="E18" s="109"/>
      <c r="F18" s="109"/>
      <c r="G18" s="9"/>
      <c r="H18" s="9"/>
      <c r="I18" s="9"/>
      <c r="J18" s="9"/>
      <c r="K18" s="9"/>
      <c r="L18" s="9"/>
      <c r="M18" s="9"/>
      <c r="N18" s="9"/>
      <c r="O18" s="9"/>
      <c r="P18" s="9"/>
      <c r="Q18" s="9"/>
      <c r="R18" s="9"/>
      <c r="S18" s="9"/>
      <c r="T18" s="9"/>
      <c r="U18" s="9"/>
      <c r="V18" s="9"/>
      <c r="W18" s="9"/>
      <c r="X18" s="9"/>
      <c r="Y18" s="9"/>
    </row>
    <row r="19" spans="1:25" ht="13.5" customHeight="1">
      <c r="A19" s="169"/>
      <c r="B19" s="167"/>
      <c r="C19" s="167"/>
      <c r="D19" s="109"/>
      <c r="E19" s="109"/>
      <c r="F19" s="109"/>
      <c r="G19" s="9"/>
      <c r="H19" s="9"/>
      <c r="I19" s="9"/>
      <c r="J19" s="9"/>
      <c r="K19" s="9"/>
      <c r="L19" s="9"/>
      <c r="M19" s="9"/>
      <c r="N19" s="9"/>
      <c r="O19" s="9"/>
      <c r="P19" s="9"/>
      <c r="Q19" s="9"/>
      <c r="R19" s="9"/>
      <c r="S19" s="9"/>
      <c r="T19" s="9"/>
      <c r="U19" s="9"/>
      <c r="V19" s="9"/>
      <c r="W19" s="9"/>
      <c r="X19" s="9"/>
      <c r="Y19" s="9"/>
    </row>
    <row r="20" spans="1:25" ht="13.5" customHeight="1">
      <c r="A20" s="169"/>
      <c r="B20" s="166" t="s">
        <v>23</v>
      </c>
      <c r="C20" s="167"/>
      <c r="D20" s="110">
        <f>SUM(D14:D19)</f>
        <v>0</v>
      </c>
      <c r="E20" s="110"/>
      <c r="F20" s="110"/>
      <c r="G20" s="9"/>
      <c r="H20" s="9"/>
      <c r="I20" s="9"/>
      <c r="J20" s="9"/>
      <c r="K20" s="9"/>
      <c r="L20" s="9"/>
      <c r="M20" s="9"/>
      <c r="N20" s="9"/>
      <c r="O20" s="9"/>
      <c r="P20" s="9"/>
      <c r="Q20" s="9"/>
      <c r="R20" s="9"/>
      <c r="S20" s="9"/>
      <c r="T20" s="9"/>
      <c r="U20" s="9"/>
      <c r="V20" s="9"/>
      <c r="W20" s="9"/>
      <c r="X20" s="9"/>
      <c r="Y20" s="9"/>
    </row>
    <row r="21" spans="1:25" ht="13.5" customHeight="1">
      <c r="A21" s="169"/>
      <c r="B21" s="172" t="s">
        <v>11</v>
      </c>
      <c r="C21" s="167"/>
      <c r="D21" s="109"/>
      <c r="E21" s="109"/>
      <c r="F21" s="109"/>
      <c r="G21" s="9"/>
      <c r="H21" s="9"/>
      <c r="I21" s="9"/>
      <c r="J21" s="9"/>
      <c r="K21" s="9"/>
      <c r="L21" s="9"/>
      <c r="M21" s="9"/>
      <c r="N21" s="9"/>
      <c r="O21" s="9"/>
      <c r="P21" s="9"/>
      <c r="Q21" s="9"/>
      <c r="R21" s="9"/>
      <c r="S21" s="9"/>
      <c r="T21" s="9"/>
      <c r="U21" s="9"/>
      <c r="V21" s="9"/>
      <c r="W21" s="9"/>
      <c r="X21" s="9"/>
      <c r="Y21" s="9"/>
    </row>
    <row r="22" spans="1:25" ht="13.5" customHeight="1">
      <c r="A22" s="169"/>
      <c r="B22" s="167"/>
      <c r="C22" s="167"/>
      <c r="D22" s="109"/>
      <c r="E22" s="109"/>
      <c r="F22" s="109"/>
      <c r="G22" s="9"/>
      <c r="H22" s="9"/>
      <c r="I22" s="9"/>
      <c r="J22" s="9"/>
      <c r="K22" s="9"/>
      <c r="L22" s="9"/>
      <c r="M22" s="9"/>
      <c r="N22" s="9"/>
      <c r="O22" s="9"/>
      <c r="P22" s="9"/>
      <c r="Q22" s="9"/>
      <c r="R22" s="9"/>
      <c r="S22" s="9"/>
      <c r="T22" s="9"/>
      <c r="U22" s="9"/>
      <c r="V22" s="9"/>
      <c r="W22" s="9"/>
      <c r="X22" s="9"/>
      <c r="Y22" s="9"/>
    </row>
    <row r="23" spans="1:25" ht="13.5" customHeight="1">
      <c r="A23" s="169"/>
      <c r="B23" s="167"/>
      <c r="C23" s="167"/>
      <c r="D23" s="109"/>
      <c r="E23" s="109"/>
      <c r="F23" s="109"/>
      <c r="G23" s="9"/>
      <c r="H23" s="9"/>
      <c r="I23" s="9"/>
      <c r="J23" s="9"/>
      <c r="K23" s="9"/>
      <c r="L23" s="9"/>
      <c r="M23" s="9"/>
      <c r="N23" s="9"/>
      <c r="O23" s="9"/>
      <c r="P23" s="9"/>
      <c r="Q23" s="9"/>
      <c r="R23" s="9"/>
      <c r="S23" s="9"/>
      <c r="T23" s="9"/>
      <c r="U23" s="9"/>
      <c r="V23" s="9"/>
      <c r="W23" s="9"/>
      <c r="X23" s="9"/>
      <c r="Y23" s="9"/>
    </row>
    <row r="24" spans="1:25" ht="13.5" customHeight="1">
      <c r="A24" s="169"/>
      <c r="B24" s="167"/>
      <c r="C24" s="167"/>
      <c r="D24" s="109"/>
      <c r="E24" s="109"/>
      <c r="F24" s="109"/>
      <c r="G24" s="9"/>
      <c r="H24" s="9"/>
      <c r="I24" s="9"/>
      <c r="J24" s="9"/>
      <c r="K24" s="9"/>
      <c r="L24" s="9"/>
      <c r="M24" s="9"/>
      <c r="N24" s="9"/>
      <c r="O24" s="9"/>
      <c r="P24" s="9"/>
      <c r="Q24" s="9"/>
      <c r="R24" s="9"/>
      <c r="S24" s="9"/>
      <c r="T24" s="9"/>
      <c r="U24" s="9"/>
      <c r="V24" s="9"/>
      <c r="W24" s="9"/>
      <c r="X24" s="9"/>
      <c r="Y24" s="9"/>
    </row>
    <row r="25" spans="1:25" ht="13.5" customHeight="1">
      <c r="A25" s="169"/>
      <c r="B25" s="167"/>
      <c r="C25" s="167"/>
      <c r="D25" s="109"/>
      <c r="E25" s="109"/>
      <c r="F25" s="109"/>
      <c r="G25" s="9"/>
      <c r="H25" s="9"/>
      <c r="I25" s="9"/>
      <c r="J25" s="9"/>
      <c r="K25" s="9"/>
      <c r="L25" s="9"/>
      <c r="M25" s="9"/>
      <c r="N25" s="9"/>
      <c r="O25" s="9"/>
      <c r="P25" s="9"/>
      <c r="Q25" s="9"/>
      <c r="R25" s="9"/>
      <c r="S25" s="9"/>
      <c r="T25" s="9"/>
      <c r="U25" s="9"/>
      <c r="V25" s="9"/>
      <c r="W25" s="9"/>
      <c r="X25" s="9"/>
      <c r="Y25" s="9"/>
    </row>
    <row r="26" spans="1:25" ht="13.5" customHeight="1">
      <c r="A26" s="169"/>
      <c r="B26" s="167"/>
      <c r="C26" s="167"/>
      <c r="D26" s="109"/>
      <c r="E26" s="109"/>
      <c r="F26" s="109"/>
      <c r="G26" s="9"/>
      <c r="H26" s="9"/>
      <c r="I26" s="9"/>
      <c r="J26" s="9"/>
      <c r="K26" s="9"/>
      <c r="L26" s="9"/>
      <c r="M26" s="9"/>
      <c r="N26" s="9"/>
      <c r="O26" s="9"/>
      <c r="P26" s="9"/>
      <c r="Q26" s="9"/>
      <c r="R26" s="9"/>
      <c r="S26" s="9"/>
      <c r="T26" s="9"/>
      <c r="U26" s="9"/>
      <c r="V26" s="9"/>
      <c r="W26" s="9"/>
      <c r="X26" s="9"/>
      <c r="Y26" s="9"/>
    </row>
    <row r="27" spans="1:25" ht="13.5" customHeight="1">
      <c r="A27" s="169"/>
      <c r="B27" s="166" t="s">
        <v>24</v>
      </c>
      <c r="C27" s="167"/>
      <c r="D27" s="110">
        <f>SUM(D21:D26)</f>
        <v>0</v>
      </c>
      <c r="E27" s="110"/>
      <c r="F27" s="110"/>
      <c r="G27" s="9"/>
      <c r="H27" s="9"/>
      <c r="I27" s="9"/>
      <c r="J27" s="9"/>
      <c r="K27" s="9"/>
      <c r="L27" s="9"/>
      <c r="M27" s="9"/>
      <c r="N27" s="9"/>
      <c r="O27" s="9"/>
      <c r="P27" s="9"/>
      <c r="Q27" s="9"/>
      <c r="R27" s="9"/>
      <c r="S27" s="9"/>
      <c r="T27" s="9"/>
      <c r="U27" s="9"/>
      <c r="V27" s="9"/>
      <c r="W27" s="9"/>
      <c r="X27" s="9"/>
      <c r="Y27" s="9"/>
    </row>
    <row r="28" spans="1:25" ht="13.5" customHeight="1">
      <c r="A28" s="169"/>
      <c r="B28" s="172" t="s">
        <v>12</v>
      </c>
      <c r="C28" s="167"/>
      <c r="D28" s="109"/>
      <c r="E28" s="109"/>
      <c r="F28" s="109"/>
      <c r="G28" s="9"/>
      <c r="H28" s="9"/>
      <c r="I28" s="9"/>
      <c r="J28" s="9"/>
      <c r="K28" s="9"/>
      <c r="L28" s="9"/>
      <c r="M28" s="9"/>
      <c r="N28" s="9"/>
      <c r="O28" s="9"/>
      <c r="P28" s="9"/>
      <c r="Q28" s="9"/>
      <c r="R28" s="9"/>
      <c r="S28" s="9"/>
      <c r="T28" s="9"/>
      <c r="U28" s="9"/>
      <c r="V28" s="9"/>
      <c r="W28" s="9"/>
      <c r="X28" s="9"/>
      <c r="Y28" s="9"/>
    </row>
    <row r="29" spans="1:25" ht="13.5" customHeight="1">
      <c r="A29" s="169"/>
      <c r="B29" s="167"/>
      <c r="C29" s="167"/>
      <c r="D29" s="109"/>
      <c r="E29" s="109"/>
      <c r="F29" s="109"/>
      <c r="G29" s="9"/>
      <c r="H29" s="9"/>
      <c r="I29" s="9"/>
      <c r="J29" s="9"/>
      <c r="K29" s="9"/>
      <c r="L29" s="9"/>
      <c r="M29" s="9"/>
      <c r="N29" s="9"/>
      <c r="O29" s="9"/>
      <c r="P29" s="9"/>
      <c r="Q29" s="9"/>
      <c r="R29" s="9"/>
      <c r="S29" s="9"/>
      <c r="T29" s="9"/>
      <c r="U29" s="9"/>
      <c r="V29" s="9"/>
      <c r="W29" s="9"/>
      <c r="X29" s="9"/>
      <c r="Y29" s="9"/>
    </row>
    <row r="30" spans="1:25" ht="13.5" customHeight="1">
      <c r="A30" s="169"/>
      <c r="B30" s="167"/>
      <c r="C30" s="167"/>
      <c r="D30" s="109"/>
      <c r="E30" s="109"/>
      <c r="F30" s="109"/>
      <c r="G30" s="9"/>
      <c r="H30" s="9"/>
      <c r="I30" s="9"/>
      <c r="J30" s="9"/>
      <c r="K30" s="9"/>
      <c r="L30" s="9"/>
      <c r="M30" s="9"/>
      <c r="N30" s="9"/>
      <c r="O30" s="9"/>
      <c r="P30" s="9"/>
      <c r="Q30" s="9"/>
      <c r="R30" s="9"/>
      <c r="S30" s="9"/>
      <c r="T30" s="9"/>
      <c r="U30" s="9"/>
      <c r="V30" s="9"/>
      <c r="W30" s="9"/>
      <c r="X30" s="9"/>
      <c r="Y30" s="9"/>
    </row>
    <row r="31" spans="1:25" ht="13.5" customHeight="1">
      <c r="A31" s="169"/>
      <c r="B31" s="167"/>
      <c r="C31" s="167"/>
      <c r="D31" s="109"/>
      <c r="E31" s="109"/>
      <c r="F31" s="109"/>
      <c r="G31" s="9"/>
      <c r="H31" s="9"/>
      <c r="I31" s="9"/>
      <c r="J31" s="9"/>
      <c r="K31" s="9"/>
      <c r="L31" s="9"/>
      <c r="M31" s="9"/>
      <c r="N31" s="9"/>
      <c r="O31" s="9"/>
      <c r="P31" s="9"/>
      <c r="Q31" s="9"/>
      <c r="R31" s="9"/>
      <c r="S31" s="9"/>
      <c r="T31" s="9"/>
      <c r="U31" s="9"/>
      <c r="V31" s="9"/>
      <c r="W31" s="9"/>
      <c r="X31" s="9"/>
      <c r="Y31" s="9"/>
    </row>
    <row r="32" spans="1:25" ht="13.5" customHeight="1">
      <c r="A32" s="169"/>
      <c r="B32" s="167"/>
      <c r="C32" s="167"/>
      <c r="D32" s="109"/>
      <c r="E32" s="109"/>
      <c r="F32" s="109"/>
      <c r="G32" s="9"/>
      <c r="H32" s="9"/>
      <c r="I32" s="9"/>
      <c r="J32" s="9"/>
      <c r="K32" s="9"/>
      <c r="L32" s="9"/>
      <c r="M32" s="9"/>
      <c r="N32" s="9"/>
      <c r="O32" s="9"/>
      <c r="P32" s="9"/>
      <c r="Q32" s="9"/>
      <c r="R32" s="9"/>
      <c r="S32" s="9"/>
      <c r="T32" s="9"/>
      <c r="U32" s="9"/>
      <c r="V32" s="9"/>
      <c r="W32" s="9"/>
      <c r="X32" s="9"/>
      <c r="Y32" s="9"/>
    </row>
    <row r="33" spans="1:25" ht="13.5" customHeight="1">
      <c r="A33" s="169"/>
      <c r="B33" s="167"/>
      <c r="C33" s="167"/>
      <c r="D33" s="109"/>
      <c r="E33" s="109"/>
      <c r="F33" s="109"/>
      <c r="G33" s="9"/>
      <c r="H33" s="9"/>
      <c r="I33" s="9"/>
      <c r="J33" s="9"/>
      <c r="K33" s="9"/>
      <c r="L33" s="9"/>
      <c r="M33" s="9"/>
      <c r="N33" s="9"/>
      <c r="O33" s="9"/>
      <c r="P33" s="9"/>
      <c r="Q33" s="9"/>
      <c r="R33" s="9"/>
      <c r="S33" s="9"/>
      <c r="T33" s="9"/>
      <c r="U33" s="9"/>
      <c r="V33" s="9"/>
      <c r="W33" s="9"/>
      <c r="X33" s="9"/>
      <c r="Y33" s="9"/>
    </row>
    <row r="34" spans="1:25" ht="13.5" customHeight="1">
      <c r="A34" s="169"/>
      <c r="B34" s="166" t="s">
        <v>25</v>
      </c>
      <c r="C34" s="167"/>
      <c r="D34" s="110">
        <f>SUM(D28:D33)</f>
        <v>0</v>
      </c>
      <c r="E34" s="110"/>
      <c r="F34" s="110"/>
      <c r="G34" s="9"/>
      <c r="H34" s="9"/>
      <c r="I34" s="9"/>
      <c r="J34" s="9"/>
      <c r="K34" s="9"/>
      <c r="L34" s="9"/>
      <c r="M34" s="9"/>
      <c r="N34" s="9"/>
      <c r="O34" s="9"/>
      <c r="P34" s="9"/>
      <c r="Q34" s="9"/>
      <c r="R34" s="9"/>
      <c r="S34" s="9"/>
      <c r="T34" s="9"/>
      <c r="U34" s="9"/>
      <c r="V34" s="9"/>
      <c r="W34" s="9"/>
      <c r="X34" s="9"/>
      <c r="Y34" s="9"/>
    </row>
    <row r="35" spans="1:25" ht="13.5" customHeight="1">
      <c r="A35" s="169"/>
      <c r="B35" s="172" t="s">
        <v>26</v>
      </c>
      <c r="C35" s="167"/>
      <c r="D35" s="109"/>
      <c r="E35" s="109"/>
      <c r="F35" s="109"/>
      <c r="G35" s="9"/>
      <c r="H35" s="9"/>
      <c r="I35" s="9"/>
      <c r="J35" s="9"/>
      <c r="K35" s="9"/>
      <c r="L35" s="9"/>
      <c r="M35" s="9"/>
      <c r="N35" s="9"/>
      <c r="O35" s="9"/>
      <c r="P35" s="9"/>
      <c r="Q35" s="9"/>
      <c r="R35" s="9"/>
      <c r="S35" s="9"/>
      <c r="T35" s="9"/>
      <c r="U35" s="9"/>
      <c r="V35" s="9"/>
      <c r="W35" s="9"/>
      <c r="X35" s="9"/>
      <c r="Y35" s="9"/>
    </row>
    <row r="36" spans="1:25" ht="13.5" customHeight="1">
      <c r="A36" s="169"/>
      <c r="B36" s="167"/>
      <c r="C36" s="167"/>
      <c r="D36" s="109"/>
      <c r="E36" s="109"/>
      <c r="F36" s="109"/>
      <c r="G36" s="9"/>
      <c r="H36" s="9"/>
      <c r="I36" s="9"/>
      <c r="J36" s="9"/>
      <c r="K36" s="9"/>
      <c r="L36" s="9"/>
      <c r="M36" s="9"/>
      <c r="N36" s="9"/>
      <c r="O36" s="9"/>
      <c r="P36" s="9"/>
      <c r="Q36" s="9"/>
      <c r="R36" s="9"/>
      <c r="S36" s="9"/>
      <c r="T36" s="9"/>
      <c r="U36" s="9"/>
      <c r="V36" s="9"/>
      <c r="W36" s="9"/>
      <c r="X36" s="9"/>
      <c r="Y36" s="9"/>
    </row>
    <row r="37" spans="1:25" ht="13.5" customHeight="1">
      <c r="A37" s="169"/>
      <c r="B37" s="167"/>
      <c r="C37" s="167"/>
      <c r="D37" s="109"/>
      <c r="E37" s="109"/>
      <c r="F37" s="109"/>
      <c r="G37" s="9"/>
      <c r="H37" s="9"/>
      <c r="I37" s="9"/>
      <c r="J37" s="9"/>
      <c r="K37" s="9"/>
      <c r="L37" s="9"/>
      <c r="M37" s="9"/>
      <c r="N37" s="9"/>
      <c r="O37" s="9"/>
      <c r="P37" s="9"/>
      <c r="Q37" s="9"/>
      <c r="R37" s="9"/>
      <c r="S37" s="9"/>
      <c r="T37" s="9"/>
      <c r="U37" s="9"/>
      <c r="V37" s="9"/>
      <c r="W37" s="9"/>
      <c r="X37" s="9"/>
      <c r="Y37" s="9"/>
    </row>
    <row r="38" spans="1:25" ht="13.5" customHeight="1">
      <c r="A38" s="169"/>
      <c r="B38" s="167"/>
      <c r="C38" s="167"/>
      <c r="D38" s="109"/>
      <c r="E38" s="109"/>
      <c r="F38" s="109"/>
      <c r="G38" s="9"/>
      <c r="H38" s="9"/>
      <c r="I38" s="9"/>
      <c r="J38" s="9"/>
      <c r="K38" s="9"/>
      <c r="L38" s="9"/>
      <c r="M38" s="9"/>
      <c r="N38" s="9"/>
      <c r="O38" s="9"/>
      <c r="P38" s="9"/>
      <c r="Q38" s="9"/>
      <c r="R38" s="9"/>
      <c r="S38" s="9"/>
      <c r="T38" s="9"/>
      <c r="U38" s="9"/>
      <c r="V38" s="9"/>
      <c r="W38" s="9"/>
      <c r="X38" s="9"/>
      <c r="Y38" s="9"/>
    </row>
    <row r="39" spans="1:25" ht="13.5" customHeight="1">
      <c r="A39" s="169"/>
      <c r="B39" s="167"/>
      <c r="C39" s="167"/>
      <c r="D39" s="109"/>
      <c r="E39" s="109"/>
      <c r="F39" s="109"/>
      <c r="G39" s="9"/>
      <c r="H39" s="9"/>
      <c r="I39" s="9"/>
      <c r="J39" s="9"/>
      <c r="K39" s="9"/>
      <c r="L39" s="9"/>
      <c r="M39" s="9"/>
      <c r="N39" s="9"/>
      <c r="O39" s="9"/>
      <c r="P39" s="9"/>
      <c r="Q39" s="9"/>
      <c r="R39" s="9"/>
      <c r="S39" s="9"/>
      <c r="T39" s="9"/>
      <c r="U39" s="9"/>
      <c r="V39" s="9"/>
      <c r="W39" s="9"/>
      <c r="X39" s="9"/>
      <c r="Y39" s="9"/>
    </row>
    <row r="40" spans="1:25" ht="13.5" customHeight="1">
      <c r="A40" s="169"/>
      <c r="B40" s="167"/>
      <c r="C40" s="167"/>
      <c r="D40" s="109"/>
      <c r="E40" s="109"/>
      <c r="F40" s="109"/>
      <c r="G40" s="9"/>
      <c r="H40" s="9"/>
      <c r="I40" s="9"/>
      <c r="J40" s="9"/>
      <c r="K40" s="9"/>
      <c r="L40" s="9"/>
      <c r="M40" s="9"/>
      <c r="N40" s="9"/>
      <c r="O40" s="9"/>
      <c r="P40" s="9"/>
      <c r="Q40" s="9"/>
      <c r="R40" s="9"/>
      <c r="S40" s="9"/>
      <c r="T40" s="9"/>
      <c r="U40" s="9"/>
      <c r="V40" s="9"/>
      <c r="W40" s="9"/>
      <c r="X40" s="9"/>
      <c r="Y40" s="9"/>
    </row>
    <row r="41" spans="1:25" ht="13.5" customHeight="1">
      <c r="A41" s="169"/>
      <c r="B41" s="167"/>
      <c r="C41" s="167"/>
      <c r="D41" s="109"/>
      <c r="E41" s="109"/>
      <c r="F41" s="109"/>
      <c r="G41" s="9"/>
      <c r="H41" s="9"/>
      <c r="I41" s="9"/>
      <c r="J41" s="9"/>
      <c r="K41" s="9"/>
      <c r="L41" s="9"/>
      <c r="M41" s="9"/>
      <c r="N41" s="9"/>
      <c r="O41" s="9"/>
      <c r="P41" s="9"/>
      <c r="Q41" s="9"/>
      <c r="R41" s="9"/>
      <c r="S41" s="9"/>
      <c r="T41" s="9"/>
      <c r="U41" s="9"/>
      <c r="V41" s="9"/>
      <c r="W41" s="9"/>
      <c r="X41" s="9"/>
      <c r="Y41" s="9"/>
    </row>
    <row r="42" spans="1:25" ht="13.5" customHeight="1">
      <c r="A42" s="169"/>
      <c r="B42" s="167"/>
      <c r="C42" s="167"/>
      <c r="D42" s="109"/>
      <c r="E42" s="109"/>
      <c r="F42" s="109"/>
      <c r="G42" s="9"/>
      <c r="H42" s="9"/>
      <c r="I42" s="9"/>
      <c r="J42" s="9"/>
      <c r="K42" s="9"/>
      <c r="L42" s="9"/>
      <c r="M42" s="9"/>
      <c r="N42" s="9"/>
      <c r="O42" s="9"/>
      <c r="P42" s="9"/>
      <c r="Q42" s="9"/>
      <c r="R42" s="9"/>
      <c r="S42" s="9"/>
      <c r="T42" s="9"/>
      <c r="U42" s="9"/>
      <c r="V42" s="9"/>
      <c r="W42" s="9"/>
      <c r="X42" s="9"/>
      <c r="Y42" s="9"/>
    </row>
    <row r="43" spans="1:25" ht="13.5" customHeight="1">
      <c r="A43" s="169"/>
      <c r="B43" s="167"/>
      <c r="C43" s="167"/>
      <c r="D43" s="109"/>
      <c r="E43" s="109"/>
      <c r="F43" s="109"/>
      <c r="G43" s="9"/>
      <c r="H43" s="9"/>
      <c r="I43" s="9"/>
      <c r="J43" s="9"/>
      <c r="K43" s="9"/>
      <c r="L43" s="9"/>
      <c r="M43" s="9"/>
      <c r="N43" s="9"/>
      <c r="O43" s="9"/>
      <c r="P43" s="9"/>
      <c r="Q43" s="9"/>
      <c r="R43" s="9"/>
      <c r="S43" s="9"/>
      <c r="T43" s="9"/>
      <c r="U43" s="9"/>
      <c r="V43" s="9"/>
      <c r="W43" s="9"/>
      <c r="X43" s="9"/>
      <c r="Y43" s="9"/>
    </row>
    <row r="44" spans="1:25" ht="13.5" customHeight="1">
      <c r="A44" s="169"/>
      <c r="B44" s="166" t="s">
        <v>28</v>
      </c>
      <c r="C44" s="167"/>
      <c r="D44" s="110">
        <f>SUM(D35:D43)</f>
        <v>0</v>
      </c>
      <c r="E44" s="110"/>
      <c r="F44" s="110"/>
      <c r="G44" s="9"/>
      <c r="H44" s="9"/>
      <c r="I44" s="9"/>
      <c r="J44" s="9"/>
      <c r="K44" s="9"/>
      <c r="L44" s="9"/>
      <c r="M44" s="9"/>
      <c r="N44" s="9"/>
      <c r="O44" s="9"/>
      <c r="P44" s="9"/>
      <c r="Q44" s="9"/>
      <c r="R44" s="9"/>
      <c r="S44" s="9"/>
      <c r="T44" s="9"/>
      <c r="U44" s="9"/>
      <c r="V44" s="9"/>
      <c r="W44" s="9"/>
      <c r="X44" s="9"/>
      <c r="Y44" s="9"/>
    </row>
    <row r="45" spans="1:25" ht="13.5" customHeight="1">
      <c r="A45" s="166" t="s">
        <v>14</v>
      </c>
      <c r="B45" s="167"/>
      <c r="C45" s="167"/>
      <c r="D45" s="110">
        <f>D13+D20+D27+D34+D44</f>
        <v>0</v>
      </c>
      <c r="E45" s="110"/>
      <c r="F45" s="110"/>
      <c r="G45" s="9"/>
      <c r="H45" s="9"/>
      <c r="I45" s="9"/>
      <c r="J45" s="9"/>
      <c r="K45" s="9"/>
      <c r="L45" s="9"/>
      <c r="M45" s="9"/>
      <c r="N45" s="9"/>
      <c r="O45" s="9"/>
      <c r="P45" s="9"/>
      <c r="Q45" s="9"/>
      <c r="R45" s="9"/>
      <c r="S45" s="9"/>
      <c r="T45" s="9"/>
      <c r="U45" s="9"/>
      <c r="V45" s="9"/>
      <c r="W45" s="9"/>
      <c r="X45" s="9"/>
      <c r="Y45" s="9"/>
    </row>
    <row r="46" spans="1:25" ht="13.5" customHeight="1">
      <c r="A46" s="89"/>
      <c r="B46" s="89"/>
      <c r="C46" s="90" t="s">
        <v>218</v>
      </c>
      <c r="D46" s="94"/>
      <c r="E46" s="94"/>
      <c r="F46" s="94"/>
      <c r="G46" s="2"/>
      <c r="H46" s="2"/>
      <c r="I46" s="2"/>
      <c r="J46" s="2"/>
      <c r="K46" s="2"/>
      <c r="L46" s="2"/>
      <c r="M46" s="2"/>
      <c r="N46" s="2"/>
      <c r="O46" s="2"/>
      <c r="P46" s="2"/>
      <c r="Q46" s="2"/>
      <c r="R46" s="2"/>
      <c r="S46" s="2"/>
      <c r="T46" s="2"/>
      <c r="U46" s="2"/>
      <c r="V46" s="2"/>
      <c r="W46" s="2"/>
      <c r="X46" s="2"/>
      <c r="Y46" s="2"/>
    </row>
    <row r="47" spans="1:25" ht="18" customHeight="1">
      <c r="A47" s="84"/>
      <c r="B47" s="86"/>
      <c r="C47" s="86"/>
      <c r="D47" s="95"/>
      <c r="E47" s="95"/>
      <c r="F47" s="95"/>
      <c r="G47" s="2"/>
      <c r="H47" s="2"/>
      <c r="I47" s="2"/>
      <c r="J47" s="2"/>
      <c r="K47" s="2"/>
      <c r="L47" s="2"/>
      <c r="M47" s="2"/>
      <c r="N47" s="2"/>
      <c r="O47" s="2"/>
      <c r="P47" s="2"/>
      <c r="Q47" s="2"/>
      <c r="R47" s="2"/>
      <c r="S47" s="2"/>
      <c r="T47" s="2"/>
      <c r="U47" s="2"/>
      <c r="V47" s="2"/>
      <c r="W47" s="2"/>
      <c r="X47" s="2"/>
      <c r="Y47" s="2"/>
    </row>
    <row r="48" spans="1:25" ht="24" customHeight="1">
      <c r="A48" s="85" t="s">
        <v>237</v>
      </c>
      <c r="B48" s="86"/>
      <c r="C48" s="85"/>
      <c r="D48" s="96"/>
      <c r="E48" s="96"/>
      <c r="F48" s="95"/>
      <c r="G48" s="2"/>
      <c r="H48" s="2"/>
      <c r="I48" s="2"/>
      <c r="J48" s="2"/>
      <c r="K48" s="2"/>
      <c r="L48" s="2"/>
      <c r="M48" s="2"/>
      <c r="N48" s="2"/>
      <c r="O48" s="2"/>
      <c r="P48" s="2"/>
      <c r="Q48" s="2"/>
      <c r="R48" s="2"/>
      <c r="S48" s="2"/>
      <c r="T48" s="2"/>
      <c r="U48" s="2"/>
      <c r="V48" s="2"/>
      <c r="W48" s="2"/>
      <c r="X48" s="2"/>
      <c r="Y48" s="2"/>
    </row>
    <row r="49" spans="1:25" ht="24" customHeight="1">
      <c r="A49" s="27" t="s">
        <v>241</v>
      </c>
      <c r="B49" s="86"/>
      <c r="C49" s="86"/>
      <c r="D49" s="95" t="str">
        <f>+D3</f>
        <v>○○株式会社</v>
      </c>
      <c r="E49" s="95"/>
      <c r="F49" s="95"/>
      <c r="G49" s="2"/>
      <c r="H49" s="2"/>
      <c r="I49" s="2"/>
      <c r="J49" s="2"/>
      <c r="K49" s="2"/>
      <c r="L49" s="2"/>
      <c r="M49" s="2"/>
      <c r="N49" s="2"/>
      <c r="O49" s="2"/>
      <c r="P49" s="2"/>
      <c r="Q49" s="2"/>
      <c r="R49" s="2"/>
      <c r="S49" s="2"/>
      <c r="T49" s="2"/>
      <c r="U49" s="2"/>
      <c r="V49" s="2"/>
      <c r="W49" s="2"/>
      <c r="X49" s="2"/>
      <c r="Y49" s="2"/>
    </row>
    <row r="50" spans="1:25" ht="18" customHeight="1">
      <c r="A50" s="86"/>
      <c r="B50" s="86"/>
      <c r="C50" s="86"/>
      <c r="D50" s="97"/>
      <c r="E50" s="95"/>
      <c r="F50" s="98" t="s">
        <v>236</v>
      </c>
      <c r="G50" s="2"/>
      <c r="H50" s="2"/>
      <c r="I50" s="2"/>
      <c r="J50" s="2"/>
      <c r="K50" s="2"/>
      <c r="L50" s="2"/>
      <c r="M50" s="2"/>
      <c r="N50" s="2"/>
      <c r="O50" s="2"/>
      <c r="P50" s="2"/>
      <c r="Q50" s="2"/>
      <c r="R50" s="2"/>
      <c r="S50" s="2"/>
      <c r="T50" s="2"/>
      <c r="U50" s="2"/>
      <c r="V50" s="2"/>
      <c r="W50" s="2"/>
      <c r="X50" s="2"/>
      <c r="Y50" s="2"/>
    </row>
    <row r="51" spans="1:25" ht="13.5" customHeight="1">
      <c r="A51" s="168" t="s">
        <v>3</v>
      </c>
      <c r="B51" s="169"/>
      <c r="C51" s="169"/>
      <c r="D51" s="173" t="s">
        <v>235</v>
      </c>
      <c r="E51" s="173" t="s">
        <v>21</v>
      </c>
      <c r="F51" s="173" t="s">
        <v>221</v>
      </c>
      <c r="G51" s="2"/>
      <c r="H51" s="2"/>
      <c r="I51" s="2"/>
      <c r="J51" s="2"/>
      <c r="K51" s="2"/>
      <c r="L51" s="2"/>
      <c r="M51" s="2"/>
      <c r="N51" s="2"/>
      <c r="O51" s="2"/>
      <c r="P51" s="2"/>
      <c r="Q51" s="2"/>
      <c r="R51" s="2"/>
      <c r="S51" s="2"/>
      <c r="T51" s="2"/>
      <c r="U51" s="2"/>
      <c r="V51" s="2"/>
      <c r="W51" s="2"/>
      <c r="X51" s="2"/>
      <c r="Y51" s="2"/>
    </row>
    <row r="52" spans="1:25" ht="13.5" customHeight="1">
      <c r="A52" s="169"/>
      <c r="B52" s="169"/>
      <c r="C52" s="169"/>
      <c r="D52" s="169"/>
      <c r="E52" s="169"/>
      <c r="F52" s="173"/>
      <c r="G52" s="2"/>
      <c r="H52" s="2"/>
      <c r="I52" s="2"/>
      <c r="J52" s="2"/>
      <c r="K52" s="2"/>
      <c r="L52" s="2"/>
      <c r="M52" s="2"/>
      <c r="N52" s="2"/>
      <c r="O52" s="2"/>
      <c r="P52" s="2"/>
      <c r="Q52" s="2"/>
      <c r="R52" s="2"/>
      <c r="S52" s="2"/>
      <c r="T52" s="2"/>
      <c r="U52" s="2"/>
      <c r="V52" s="2"/>
      <c r="W52" s="2"/>
      <c r="X52" s="2"/>
      <c r="Y52" s="2"/>
    </row>
    <row r="53" spans="1:25" ht="13.5" customHeight="1">
      <c r="A53" s="171" t="s">
        <v>8</v>
      </c>
      <c r="B53" s="172" t="s">
        <v>9</v>
      </c>
      <c r="C53" s="167"/>
      <c r="D53" s="109"/>
      <c r="E53" s="109"/>
      <c r="F53" s="109"/>
      <c r="G53" s="2"/>
      <c r="H53" s="2"/>
      <c r="I53" s="2"/>
      <c r="J53" s="2"/>
      <c r="K53" s="2"/>
      <c r="L53" s="2"/>
      <c r="M53" s="2"/>
      <c r="N53" s="2"/>
      <c r="O53" s="2"/>
      <c r="P53" s="2"/>
      <c r="Q53" s="2"/>
      <c r="R53" s="2"/>
      <c r="S53" s="2"/>
      <c r="T53" s="2"/>
      <c r="U53" s="2"/>
      <c r="V53" s="2"/>
      <c r="W53" s="2"/>
      <c r="X53" s="2"/>
      <c r="Y53" s="2"/>
    </row>
    <row r="54" spans="1:25" ht="13.5" customHeight="1">
      <c r="A54" s="169"/>
      <c r="B54" s="167"/>
      <c r="C54" s="167"/>
      <c r="D54" s="109"/>
      <c r="E54" s="109"/>
      <c r="F54" s="109"/>
      <c r="G54" s="2"/>
      <c r="H54" s="2"/>
      <c r="I54" s="2"/>
      <c r="J54" s="2"/>
      <c r="K54" s="2"/>
      <c r="L54" s="2"/>
      <c r="M54" s="2"/>
      <c r="N54" s="2"/>
      <c r="O54" s="2"/>
      <c r="P54" s="2"/>
      <c r="Q54" s="2"/>
      <c r="R54" s="2"/>
      <c r="S54" s="2"/>
      <c r="T54" s="2"/>
      <c r="U54" s="2"/>
      <c r="V54" s="2"/>
      <c r="W54" s="2"/>
      <c r="X54" s="2"/>
      <c r="Y54" s="2"/>
    </row>
    <row r="55" spans="1:25" ht="13.5" customHeight="1">
      <c r="A55" s="169"/>
      <c r="B55" s="167"/>
      <c r="C55" s="167"/>
      <c r="D55" s="109"/>
      <c r="E55" s="109"/>
      <c r="F55" s="109"/>
      <c r="G55" s="2"/>
      <c r="H55" s="2"/>
      <c r="I55" s="2"/>
      <c r="J55" s="2"/>
      <c r="K55" s="2"/>
      <c r="L55" s="2"/>
      <c r="M55" s="2"/>
      <c r="N55" s="2"/>
      <c r="O55" s="2"/>
      <c r="P55" s="2"/>
      <c r="Q55" s="2"/>
      <c r="R55" s="2"/>
      <c r="S55" s="2"/>
      <c r="T55" s="2"/>
      <c r="U55" s="2"/>
      <c r="V55" s="2"/>
      <c r="W55" s="2"/>
      <c r="X55" s="2"/>
      <c r="Y55" s="2"/>
    </row>
    <row r="56" spans="1:25" ht="13.5" customHeight="1">
      <c r="A56" s="169"/>
      <c r="B56" s="167"/>
      <c r="C56" s="167"/>
      <c r="D56" s="109"/>
      <c r="E56" s="109"/>
      <c r="F56" s="109"/>
      <c r="G56" s="2"/>
      <c r="H56" s="2"/>
      <c r="I56" s="2"/>
      <c r="J56" s="2"/>
      <c r="K56" s="2"/>
      <c r="L56" s="2"/>
      <c r="M56" s="2"/>
      <c r="N56" s="2"/>
      <c r="O56" s="2"/>
      <c r="P56" s="2"/>
      <c r="Q56" s="2"/>
      <c r="R56" s="2"/>
      <c r="S56" s="2"/>
      <c r="T56" s="2"/>
      <c r="U56" s="2"/>
      <c r="V56" s="2"/>
      <c r="W56" s="2"/>
      <c r="X56" s="2"/>
      <c r="Y56" s="2"/>
    </row>
    <row r="57" spans="1:25" ht="13.5" customHeight="1">
      <c r="A57" s="169"/>
      <c r="B57" s="167"/>
      <c r="C57" s="167"/>
      <c r="D57" s="109"/>
      <c r="E57" s="109"/>
      <c r="F57" s="109"/>
      <c r="G57" s="2"/>
      <c r="H57" s="2"/>
      <c r="I57" s="2"/>
      <c r="J57" s="2"/>
      <c r="K57" s="2"/>
      <c r="L57" s="2"/>
      <c r="M57" s="2"/>
      <c r="N57" s="2"/>
      <c r="O57" s="2"/>
      <c r="P57" s="2"/>
      <c r="Q57" s="2"/>
      <c r="R57" s="2"/>
      <c r="S57" s="2"/>
      <c r="T57" s="2"/>
      <c r="U57" s="2"/>
      <c r="V57" s="2"/>
      <c r="W57" s="2"/>
      <c r="X57" s="2"/>
      <c r="Y57" s="2"/>
    </row>
    <row r="58" spans="1:25" ht="13.5" customHeight="1">
      <c r="A58" s="169"/>
      <c r="B58" s="167"/>
      <c r="C58" s="167"/>
      <c r="D58" s="109"/>
      <c r="E58" s="109"/>
      <c r="F58" s="109"/>
      <c r="G58" s="2"/>
      <c r="H58" s="2"/>
      <c r="I58" s="2"/>
      <c r="J58" s="2"/>
      <c r="K58" s="2"/>
      <c r="L58" s="2"/>
      <c r="M58" s="2"/>
      <c r="N58" s="2"/>
      <c r="O58" s="2"/>
      <c r="P58" s="2"/>
      <c r="Q58" s="2"/>
      <c r="R58" s="2"/>
      <c r="S58" s="2"/>
      <c r="T58" s="2"/>
      <c r="U58" s="2"/>
      <c r="V58" s="2"/>
      <c r="W58" s="2"/>
      <c r="X58" s="2"/>
      <c r="Y58" s="2"/>
    </row>
    <row r="59" spans="1:25" ht="13.5" customHeight="1">
      <c r="A59" s="169"/>
      <c r="B59" s="166" t="s">
        <v>22</v>
      </c>
      <c r="C59" s="167"/>
      <c r="D59" s="110">
        <f>SUM(D53:D58)</f>
        <v>0</v>
      </c>
      <c r="E59" s="110"/>
      <c r="F59" s="110"/>
      <c r="G59" s="2"/>
      <c r="H59" s="2"/>
      <c r="I59" s="2"/>
      <c r="J59" s="2"/>
      <c r="K59" s="2"/>
      <c r="L59" s="2"/>
      <c r="M59" s="2"/>
      <c r="N59" s="2"/>
      <c r="O59" s="2"/>
      <c r="P59" s="2"/>
      <c r="Q59" s="2"/>
      <c r="R59" s="2"/>
      <c r="S59" s="2"/>
      <c r="T59" s="2"/>
      <c r="U59" s="2"/>
      <c r="V59" s="2"/>
      <c r="W59" s="2"/>
      <c r="X59" s="2"/>
      <c r="Y59" s="2"/>
    </row>
    <row r="60" spans="1:25" ht="13.5" customHeight="1">
      <c r="A60" s="169"/>
      <c r="B60" s="172" t="s">
        <v>10</v>
      </c>
      <c r="C60" s="167"/>
      <c r="D60" s="109"/>
      <c r="E60" s="109"/>
      <c r="F60" s="109"/>
      <c r="G60" s="2"/>
      <c r="H60" s="2"/>
      <c r="I60" s="2"/>
      <c r="J60" s="2"/>
      <c r="K60" s="2"/>
      <c r="L60" s="2"/>
      <c r="M60" s="2"/>
      <c r="N60" s="2"/>
      <c r="O60" s="2"/>
      <c r="P60" s="2"/>
      <c r="Q60" s="2"/>
      <c r="R60" s="2"/>
      <c r="S60" s="2"/>
      <c r="T60" s="2"/>
      <c r="U60" s="2"/>
      <c r="V60" s="2"/>
      <c r="W60" s="2"/>
      <c r="X60" s="2"/>
      <c r="Y60" s="2"/>
    </row>
    <row r="61" spans="1:25" ht="13.5" customHeight="1">
      <c r="A61" s="169"/>
      <c r="B61" s="167"/>
      <c r="C61" s="167"/>
      <c r="D61" s="109"/>
      <c r="E61" s="109"/>
      <c r="F61" s="109"/>
      <c r="G61" s="2"/>
      <c r="H61" s="2"/>
      <c r="I61" s="2"/>
      <c r="J61" s="2"/>
      <c r="K61" s="2"/>
      <c r="L61" s="2"/>
      <c r="M61" s="2"/>
      <c r="N61" s="2"/>
      <c r="O61" s="2"/>
      <c r="P61" s="2"/>
      <c r="Q61" s="2"/>
      <c r="R61" s="2"/>
      <c r="S61" s="2"/>
      <c r="T61" s="2"/>
      <c r="U61" s="2"/>
      <c r="V61" s="2"/>
      <c r="W61" s="2"/>
      <c r="X61" s="2"/>
      <c r="Y61" s="2"/>
    </row>
    <row r="62" spans="1:25" ht="13.5" customHeight="1">
      <c r="A62" s="169"/>
      <c r="B62" s="167"/>
      <c r="C62" s="167"/>
      <c r="D62" s="109"/>
      <c r="E62" s="109"/>
      <c r="F62" s="109"/>
      <c r="G62" s="2"/>
      <c r="H62" s="2"/>
      <c r="I62" s="2"/>
      <c r="J62" s="2"/>
      <c r="K62" s="2"/>
      <c r="L62" s="2"/>
      <c r="M62" s="2"/>
      <c r="N62" s="2"/>
      <c r="O62" s="2"/>
      <c r="P62" s="2"/>
      <c r="Q62" s="2"/>
      <c r="R62" s="2"/>
      <c r="S62" s="2"/>
      <c r="T62" s="2"/>
      <c r="U62" s="2"/>
      <c r="V62" s="2"/>
      <c r="W62" s="2"/>
      <c r="X62" s="2"/>
      <c r="Y62" s="2"/>
    </row>
    <row r="63" spans="1:25" ht="13.5" customHeight="1">
      <c r="A63" s="169"/>
      <c r="B63" s="167"/>
      <c r="C63" s="167"/>
      <c r="D63" s="109"/>
      <c r="E63" s="109"/>
      <c r="F63" s="109"/>
      <c r="G63" s="2"/>
      <c r="H63" s="2"/>
      <c r="I63" s="2"/>
      <c r="J63" s="2"/>
      <c r="K63" s="2"/>
      <c r="L63" s="2"/>
      <c r="M63" s="2"/>
      <c r="N63" s="2"/>
      <c r="O63" s="2"/>
      <c r="P63" s="2"/>
      <c r="Q63" s="2"/>
      <c r="R63" s="2"/>
      <c r="S63" s="2"/>
      <c r="T63" s="2"/>
      <c r="U63" s="2"/>
      <c r="V63" s="2"/>
      <c r="W63" s="2"/>
      <c r="X63" s="2"/>
      <c r="Y63" s="2"/>
    </row>
    <row r="64" spans="1:25" ht="13.5" customHeight="1">
      <c r="A64" s="169"/>
      <c r="B64" s="167"/>
      <c r="C64" s="167"/>
      <c r="D64" s="109"/>
      <c r="E64" s="109"/>
      <c r="F64" s="109"/>
      <c r="G64" s="2"/>
      <c r="H64" s="2"/>
      <c r="I64" s="2"/>
      <c r="J64" s="2"/>
      <c r="K64" s="2"/>
      <c r="L64" s="2"/>
      <c r="M64" s="2"/>
      <c r="N64" s="2"/>
      <c r="O64" s="2"/>
      <c r="P64" s="2"/>
      <c r="Q64" s="2"/>
      <c r="R64" s="2"/>
      <c r="S64" s="2"/>
      <c r="T64" s="2"/>
      <c r="U64" s="2"/>
      <c r="V64" s="2"/>
      <c r="W64" s="2"/>
      <c r="X64" s="2"/>
      <c r="Y64" s="2"/>
    </row>
    <row r="65" spans="1:25" ht="13.5" customHeight="1">
      <c r="A65" s="169"/>
      <c r="B65" s="167"/>
      <c r="C65" s="167"/>
      <c r="D65" s="109"/>
      <c r="E65" s="109"/>
      <c r="F65" s="109"/>
      <c r="G65" s="2"/>
      <c r="H65" s="2"/>
      <c r="I65" s="2"/>
      <c r="J65" s="2"/>
      <c r="K65" s="2"/>
      <c r="L65" s="2"/>
      <c r="M65" s="2"/>
      <c r="N65" s="2"/>
      <c r="O65" s="2"/>
      <c r="P65" s="2"/>
      <c r="Q65" s="2"/>
      <c r="R65" s="2"/>
      <c r="S65" s="2"/>
      <c r="T65" s="2"/>
      <c r="U65" s="2"/>
      <c r="V65" s="2"/>
      <c r="W65" s="2"/>
      <c r="X65" s="2"/>
      <c r="Y65" s="2"/>
    </row>
    <row r="66" spans="1:25" ht="13.5" customHeight="1">
      <c r="A66" s="169"/>
      <c r="B66" s="166" t="s">
        <v>23</v>
      </c>
      <c r="C66" s="167"/>
      <c r="D66" s="110">
        <f>SUM(D60:D65)</f>
        <v>0</v>
      </c>
      <c r="E66" s="110"/>
      <c r="F66" s="110"/>
      <c r="G66" s="2"/>
      <c r="H66" s="2"/>
      <c r="I66" s="2"/>
      <c r="J66" s="2"/>
      <c r="K66" s="2"/>
      <c r="L66" s="2"/>
      <c r="M66" s="2"/>
      <c r="N66" s="2"/>
      <c r="O66" s="2"/>
      <c r="P66" s="2"/>
      <c r="Q66" s="2"/>
      <c r="R66" s="2"/>
      <c r="S66" s="2"/>
      <c r="T66" s="2"/>
      <c r="U66" s="2"/>
      <c r="V66" s="2"/>
      <c r="W66" s="2"/>
      <c r="X66" s="2"/>
      <c r="Y66" s="2"/>
    </row>
    <row r="67" spans="1:25" ht="13.5" customHeight="1">
      <c r="A67" s="169"/>
      <c r="B67" s="172" t="s">
        <v>11</v>
      </c>
      <c r="C67" s="167"/>
      <c r="D67" s="109"/>
      <c r="E67" s="109"/>
      <c r="F67" s="109"/>
      <c r="G67" s="2"/>
      <c r="H67" s="2"/>
      <c r="I67" s="2"/>
      <c r="J67" s="2"/>
      <c r="K67" s="2"/>
      <c r="L67" s="2"/>
      <c r="M67" s="2"/>
      <c r="N67" s="2"/>
      <c r="O67" s="2"/>
      <c r="P67" s="2"/>
      <c r="Q67" s="2"/>
      <c r="R67" s="2"/>
      <c r="S67" s="2"/>
      <c r="T67" s="2"/>
      <c r="U67" s="2"/>
      <c r="V67" s="2"/>
      <c r="W67" s="2"/>
      <c r="X67" s="2"/>
      <c r="Y67" s="2"/>
    </row>
    <row r="68" spans="1:25" ht="13.5" customHeight="1">
      <c r="A68" s="169"/>
      <c r="B68" s="167"/>
      <c r="C68" s="167"/>
      <c r="D68" s="109"/>
      <c r="E68" s="109"/>
      <c r="F68" s="109"/>
      <c r="G68" s="2"/>
      <c r="H68" s="2"/>
      <c r="I68" s="2"/>
      <c r="J68" s="2"/>
      <c r="K68" s="2"/>
      <c r="L68" s="2"/>
      <c r="M68" s="2"/>
      <c r="N68" s="2"/>
      <c r="O68" s="2"/>
      <c r="P68" s="2"/>
      <c r="Q68" s="2"/>
      <c r="R68" s="2"/>
      <c r="S68" s="2"/>
      <c r="T68" s="2"/>
      <c r="U68" s="2"/>
      <c r="V68" s="2"/>
      <c r="W68" s="2"/>
      <c r="X68" s="2"/>
      <c r="Y68" s="2"/>
    </row>
    <row r="69" spans="1:25" ht="13.5" customHeight="1">
      <c r="A69" s="169"/>
      <c r="B69" s="167"/>
      <c r="C69" s="167"/>
      <c r="D69" s="109"/>
      <c r="E69" s="109"/>
      <c r="F69" s="109"/>
      <c r="G69" s="2"/>
      <c r="H69" s="2"/>
      <c r="I69" s="2"/>
      <c r="J69" s="2"/>
      <c r="K69" s="2"/>
      <c r="L69" s="2"/>
      <c r="M69" s="2"/>
      <c r="N69" s="2"/>
      <c r="O69" s="2"/>
      <c r="P69" s="2"/>
      <c r="Q69" s="2"/>
      <c r="R69" s="2"/>
      <c r="S69" s="2"/>
      <c r="T69" s="2"/>
      <c r="U69" s="2"/>
      <c r="V69" s="2"/>
      <c r="W69" s="2"/>
      <c r="X69" s="2"/>
      <c r="Y69" s="2"/>
    </row>
    <row r="70" spans="1:25" ht="13.5" customHeight="1">
      <c r="A70" s="169"/>
      <c r="B70" s="167"/>
      <c r="C70" s="167"/>
      <c r="D70" s="109"/>
      <c r="E70" s="109"/>
      <c r="F70" s="109"/>
      <c r="G70" s="2"/>
      <c r="H70" s="2"/>
      <c r="I70" s="2"/>
      <c r="J70" s="2"/>
      <c r="K70" s="2"/>
      <c r="L70" s="2"/>
      <c r="M70" s="2"/>
      <c r="N70" s="2"/>
      <c r="O70" s="2"/>
      <c r="P70" s="2"/>
      <c r="Q70" s="2"/>
      <c r="R70" s="2"/>
      <c r="S70" s="2"/>
      <c r="T70" s="2"/>
      <c r="U70" s="2"/>
      <c r="V70" s="2"/>
      <c r="W70" s="2"/>
      <c r="X70" s="2"/>
      <c r="Y70" s="2"/>
    </row>
    <row r="71" spans="1:25" ht="13.5" customHeight="1">
      <c r="A71" s="169"/>
      <c r="B71" s="167"/>
      <c r="C71" s="167"/>
      <c r="D71" s="109"/>
      <c r="E71" s="109"/>
      <c r="F71" s="109"/>
      <c r="G71" s="2"/>
      <c r="H71" s="2"/>
      <c r="I71" s="2"/>
      <c r="J71" s="2"/>
      <c r="K71" s="2"/>
      <c r="L71" s="2"/>
      <c r="M71" s="2"/>
      <c r="N71" s="2"/>
      <c r="O71" s="2"/>
      <c r="P71" s="2"/>
      <c r="Q71" s="2"/>
      <c r="R71" s="2"/>
      <c r="S71" s="2"/>
      <c r="T71" s="2"/>
      <c r="U71" s="2"/>
      <c r="V71" s="2"/>
      <c r="W71" s="2"/>
      <c r="X71" s="2"/>
      <c r="Y71" s="2"/>
    </row>
    <row r="72" spans="1:25" ht="13.5" customHeight="1">
      <c r="A72" s="169"/>
      <c r="B72" s="167"/>
      <c r="C72" s="167"/>
      <c r="D72" s="109"/>
      <c r="E72" s="109"/>
      <c r="F72" s="109"/>
      <c r="G72" s="2"/>
      <c r="H72" s="2"/>
      <c r="I72" s="2"/>
      <c r="J72" s="2"/>
      <c r="K72" s="2"/>
      <c r="L72" s="2"/>
      <c r="M72" s="2"/>
      <c r="N72" s="2"/>
      <c r="O72" s="2"/>
      <c r="P72" s="2"/>
      <c r="Q72" s="2"/>
      <c r="R72" s="2"/>
      <c r="S72" s="2"/>
      <c r="T72" s="2"/>
      <c r="U72" s="2"/>
      <c r="V72" s="2"/>
      <c r="W72" s="2"/>
      <c r="X72" s="2"/>
      <c r="Y72" s="2"/>
    </row>
    <row r="73" spans="1:25" ht="13.5" customHeight="1">
      <c r="A73" s="169"/>
      <c r="B73" s="166" t="s">
        <v>24</v>
      </c>
      <c r="C73" s="167"/>
      <c r="D73" s="110">
        <f>SUM(D67:D72)</f>
        <v>0</v>
      </c>
      <c r="E73" s="110"/>
      <c r="F73" s="110"/>
      <c r="G73" s="2"/>
      <c r="H73" s="2"/>
      <c r="I73" s="2"/>
      <c r="J73" s="2"/>
      <c r="K73" s="2"/>
      <c r="L73" s="2"/>
      <c r="M73" s="2"/>
      <c r="N73" s="2"/>
      <c r="O73" s="2"/>
      <c r="P73" s="2"/>
      <c r="Q73" s="2"/>
      <c r="R73" s="2"/>
      <c r="S73" s="2"/>
      <c r="T73" s="2"/>
      <c r="U73" s="2"/>
      <c r="V73" s="2"/>
      <c r="W73" s="2"/>
      <c r="X73" s="2"/>
      <c r="Y73" s="2"/>
    </row>
    <row r="74" spans="1:25">
      <c r="A74" s="169"/>
      <c r="B74" s="172" t="s">
        <v>12</v>
      </c>
      <c r="C74" s="167"/>
      <c r="D74" s="109"/>
      <c r="E74" s="109"/>
      <c r="F74" s="109"/>
      <c r="G74" s="2"/>
      <c r="H74" s="2"/>
      <c r="I74" s="2"/>
      <c r="J74" s="2"/>
      <c r="K74" s="2"/>
      <c r="L74" s="2"/>
      <c r="M74" s="2"/>
      <c r="N74" s="2"/>
      <c r="O74" s="2"/>
      <c r="P74" s="2"/>
      <c r="Q74" s="2"/>
      <c r="R74" s="2"/>
      <c r="S74" s="2"/>
      <c r="T74" s="2"/>
      <c r="U74" s="2"/>
      <c r="V74" s="2"/>
      <c r="W74" s="2"/>
      <c r="X74" s="2"/>
      <c r="Y74" s="2"/>
    </row>
    <row r="75" spans="1:25" ht="13.5" customHeight="1">
      <c r="A75" s="169"/>
      <c r="B75" s="167"/>
      <c r="C75" s="167"/>
      <c r="D75" s="109"/>
      <c r="E75" s="109"/>
      <c r="F75" s="109"/>
      <c r="G75" s="2"/>
      <c r="H75" s="2"/>
      <c r="I75" s="2"/>
      <c r="J75" s="2"/>
      <c r="K75" s="2"/>
      <c r="L75" s="2"/>
      <c r="M75" s="2"/>
      <c r="N75" s="2"/>
      <c r="O75" s="2"/>
      <c r="P75" s="2"/>
      <c r="Q75" s="2"/>
      <c r="R75" s="2"/>
      <c r="S75" s="2"/>
      <c r="T75" s="2"/>
      <c r="U75" s="2"/>
      <c r="V75" s="2"/>
      <c r="W75" s="2"/>
      <c r="X75" s="2"/>
      <c r="Y75" s="2"/>
    </row>
    <row r="76" spans="1:25" ht="13.5" customHeight="1">
      <c r="A76" s="169"/>
      <c r="B76" s="167"/>
      <c r="C76" s="167"/>
      <c r="D76" s="109"/>
      <c r="E76" s="109"/>
      <c r="F76" s="109"/>
      <c r="G76" s="2"/>
      <c r="H76" s="2"/>
      <c r="I76" s="2"/>
      <c r="J76" s="2"/>
      <c r="K76" s="2"/>
      <c r="L76" s="2"/>
      <c r="M76" s="2"/>
      <c r="N76" s="2"/>
      <c r="O76" s="2"/>
      <c r="P76" s="2"/>
      <c r="Q76" s="2"/>
      <c r="R76" s="2"/>
      <c r="S76" s="2"/>
      <c r="T76" s="2"/>
      <c r="U76" s="2"/>
      <c r="V76" s="2"/>
      <c r="W76" s="2"/>
      <c r="X76" s="2"/>
      <c r="Y76" s="2"/>
    </row>
    <row r="77" spans="1:25" ht="13.5" customHeight="1">
      <c r="A77" s="169"/>
      <c r="B77" s="167"/>
      <c r="C77" s="167"/>
      <c r="D77" s="109"/>
      <c r="E77" s="109"/>
      <c r="F77" s="109"/>
      <c r="G77" s="2"/>
      <c r="H77" s="2"/>
      <c r="I77" s="2"/>
      <c r="J77" s="2"/>
      <c r="K77" s="2"/>
      <c r="L77" s="2"/>
      <c r="M77" s="2"/>
      <c r="N77" s="2"/>
      <c r="O77" s="2"/>
      <c r="P77" s="2"/>
      <c r="Q77" s="2"/>
      <c r="R77" s="2"/>
      <c r="S77" s="2"/>
      <c r="T77" s="2"/>
      <c r="U77" s="2"/>
      <c r="V77" s="2"/>
      <c r="W77" s="2"/>
      <c r="X77" s="2"/>
      <c r="Y77" s="2"/>
    </row>
    <row r="78" spans="1:25" ht="13.5" customHeight="1">
      <c r="A78" s="169"/>
      <c r="B78" s="167"/>
      <c r="C78" s="167"/>
      <c r="D78" s="109"/>
      <c r="E78" s="109"/>
      <c r="F78" s="109"/>
      <c r="G78" s="2"/>
      <c r="H78" s="2"/>
      <c r="I78" s="2"/>
      <c r="J78" s="2"/>
      <c r="K78" s="2"/>
      <c r="L78" s="2"/>
      <c r="M78" s="2"/>
      <c r="N78" s="2"/>
      <c r="O78" s="2"/>
      <c r="P78" s="2"/>
      <c r="Q78" s="2"/>
      <c r="R78" s="2"/>
      <c r="S78" s="2"/>
      <c r="T78" s="2"/>
      <c r="U78" s="2"/>
      <c r="V78" s="2"/>
      <c r="W78" s="2"/>
      <c r="X78" s="2"/>
      <c r="Y78" s="2"/>
    </row>
    <row r="79" spans="1:25" ht="13.5" customHeight="1">
      <c r="A79" s="169"/>
      <c r="B79" s="167"/>
      <c r="C79" s="167"/>
      <c r="D79" s="109"/>
      <c r="E79" s="109"/>
      <c r="F79" s="109"/>
      <c r="G79" s="2"/>
      <c r="H79" s="2"/>
      <c r="I79" s="2"/>
      <c r="J79" s="2"/>
      <c r="K79" s="2"/>
      <c r="L79" s="2"/>
      <c r="M79" s="2"/>
      <c r="N79" s="2"/>
      <c r="O79" s="2"/>
      <c r="P79" s="2"/>
      <c r="Q79" s="2"/>
      <c r="R79" s="2"/>
      <c r="S79" s="2"/>
      <c r="T79" s="2"/>
      <c r="U79" s="2"/>
      <c r="V79" s="2"/>
      <c r="W79" s="2"/>
      <c r="X79" s="2"/>
      <c r="Y79" s="2"/>
    </row>
    <row r="80" spans="1:25" ht="13.5" customHeight="1">
      <c r="A80" s="169"/>
      <c r="B80" s="166" t="s">
        <v>25</v>
      </c>
      <c r="C80" s="167"/>
      <c r="D80" s="110">
        <f>SUM(D74:D79)</f>
        <v>0</v>
      </c>
      <c r="E80" s="110"/>
      <c r="F80" s="110"/>
      <c r="G80" s="2"/>
      <c r="H80" s="2"/>
      <c r="I80" s="2"/>
      <c r="J80" s="2"/>
      <c r="K80" s="2"/>
      <c r="L80" s="2"/>
      <c r="M80" s="2"/>
      <c r="N80" s="2"/>
      <c r="O80" s="2"/>
      <c r="P80" s="2"/>
      <c r="Q80" s="2"/>
      <c r="R80" s="2"/>
      <c r="S80" s="2"/>
      <c r="T80" s="2"/>
      <c r="U80" s="2"/>
      <c r="V80" s="2"/>
      <c r="W80" s="2"/>
      <c r="X80" s="2"/>
      <c r="Y80" s="2"/>
    </row>
    <row r="81" spans="1:25" ht="13.5" customHeight="1">
      <c r="A81" s="169"/>
      <c r="B81" s="172" t="s">
        <v>26</v>
      </c>
      <c r="C81" s="167"/>
      <c r="D81" s="109"/>
      <c r="E81" s="109"/>
      <c r="F81" s="109"/>
      <c r="G81" s="2"/>
      <c r="H81" s="2"/>
      <c r="I81" s="2"/>
      <c r="J81" s="2"/>
      <c r="K81" s="2"/>
      <c r="L81" s="2"/>
      <c r="M81" s="2"/>
      <c r="N81" s="2"/>
      <c r="O81" s="2"/>
      <c r="P81" s="2"/>
      <c r="Q81" s="2"/>
      <c r="R81" s="2"/>
      <c r="S81" s="2"/>
      <c r="T81" s="2"/>
      <c r="U81" s="2"/>
      <c r="V81" s="2"/>
      <c r="W81" s="2"/>
      <c r="X81" s="2"/>
      <c r="Y81" s="2"/>
    </row>
    <row r="82" spans="1:25" ht="13.5" customHeight="1">
      <c r="A82" s="169"/>
      <c r="B82" s="167"/>
      <c r="C82" s="167"/>
      <c r="D82" s="109"/>
      <c r="E82" s="109"/>
      <c r="F82" s="109"/>
      <c r="G82" s="2"/>
      <c r="H82" s="2"/>
      <c r="I82" s="2"/>
      <c r="J82" s="2"/>
      <c r="K82" s="2"/>
      <c r="L82" s="2"/>
      <c r="M82" s="2"/>
      <c r="N82" s="2"/>
      <c r="O82" s="2"/>
      <c r="P82" s="2"/>
      <c r="Q82" s="2"/>
      <c r="R82" s="2"/>
      <c r="S82" s="2"/>
      <c r="T82" s="2"/>
      <c r="U82" s="2"/>
      <c r="V82" s="2"/>
      <c r="W82" s="2"/>
      <c r="X82" s="2"/>
      <c r="Y82" s="2"/>
    </row>
    <row r="83" spans="1:25" ht="13.5" customHeight="1">
      <c r="A83" s="169"/>
      <c r="B83" s="167"/>
      <c r="C83" s="167"/>
      <c r="D83" s="109"/>
      <c r="E83" s="109"/>
      <c r="F83" s="109"/>
      <c r="G83" s="2"/>
      <c r="H83" s="2"/>
      <c r="I83" s="2"/>
      <c r="J83" s="2"/>
      <c r="K83" s="2"/>
      <c r="L83" s="2"/>
      <c r="M83" s="2"/>
      <c r="N83" s="2"/>
      <c r="O83" s="2"/>
      <c r="P83" s="2"/>
      <c r="Q83" s="2"/>
      <c r="R83" s="2"/>
      <c r="S83" s="2"/>
      <c r="T83" s="2"/>
      <c r="U83" s="2"/>
      <c r="V83" s="2"/>
      <c r="W83" s="2"/>
      <c r="X83" s="2"/>
      <c r="Y83" s="2"/>
    </row>
    <row r="84" spans="1:25" ht="13.5" customHeight="1">
      <c r="A84" s="169"/>
      <c r="B84" s="167"/>
      <c r="C84" s="167"/>
      <c r="D84" s="109"/>
      <c r="E84" s="109"/>
      <c r="F84" s="109"/>
      <c r="G84" s="2"/>
      <c r="H84" s="2"/>
      <c r="I84" s="2"/>
      <c r="J84" s="2"/>
      <c r="K84" s="2"/>
      <c r="L84" s="2"/>
      <c r="M84" s="2"/>
      <c r="N84" s="2"/>
      <c r="O84" s="2"/>
      <c r="P84" s="2"/>
      <c r="Q84" s="2"/>
      <c r="R84" s="2"/>
      <c r="S84" s="2"/>
      <c r="T84" s="2"/>
      <c r="U84" s="2"/>
      <c r="V84" s="2"/>
      <c r="W84" s="2"/>
      <c r="X84" s="2"/>
      <c r="Y84" s="2"/>
    </row>
    <row r="85" spans="1:25" ht="13.5" customHeight="1">
      <c r="A85" s="169"/>
      <c r="B85" s="167"/>
      <c r="C85" s="167"/>
      <c r="D85" s="109"/>
      <c r="E85" s="109"/>
      <c r="F85" s="109"/>
      <c r="G85" s="2"/>
      <c r="H85" s="2"/>
      <c r="I85" s="2"/>
      <c r="J85" s="2"/>
      <c r="K85" s="2"/>
      <c r="L85" s="2"/>
      <c r="M85" s="2"/>
      <c r="N85" s="2"/>
      <c r="O85" s="2"/>
      <c r="P85" s="2"/>
      <c r="Q85" s="2"/>
      <c r="R85" s="2"/>
      <c r="S85" s="2"/>
      <c r="T85" s="2"/>
      <c r="U85" s="2"/>
      <c r="V85" s="2"/>
      <c r="W85" s="2"/>
      <c r="X85" s="2"/>
      <c r="Y85" s="2"/>
    </row>
    <row r="86" spans="1:25" ht="13.5" customHeight="1">
      <c r="A86" s="169"/>
      <c r="B86" s="167"/>
      <c r="C86" s="167"/>
      <c r="D86" s="109"/>
      <c r="E86" s="109"/>
      <c r="F86" s="109"/>
      <c r="G86" s="2"/>
      <c r="H86" s="2"/>
      <c r="I86" s="2"/>
      <c r="J86" s="2"/>
      <c r="K86" s="2"/>
      <c r="L86" s="2"/>
      <c r="M86" s="2"/>
      <c r="N86" s="2"/>
      <c r="O86" s="2"/>
      <c r="P86" s="2"/>
      <c r="Q86" s="2"/>
      <c r="R86" s="2"/>
      <c r="S86" s="2"/>
      <c r="T86" s="2"/>
      <c r="U86" s="2"/>
      <c r="V86" s="2"/>
      <c r="W86" s="2"/>
      <c r="X86" s="2"/>
      <c r="Y86" s="2"/>
    </row>
    <row r="87" spans="1:25" ht="13.5" customHeight="1">
      <c r="A87" s="169"/>
      <c r="B87" s="167"/>
      <c r="C87" s="167"/>
      <c r="D87" s="109"/>
      <c r="E87" s="109"/>
      <c r="F87" s="109"/>
      <c r="G87" s="2"/>
      <c r="H87" s="2"/>
      <c r="I87" s="2"/>
      <c r="J87" s="2"/>
      <c r="K87" s="2"/>
      <c r="L87" s="2"/>
      <c r="M87" s="2"/>
      <c r="N87" s="2"/>
      <c r="O87" s="2"/>
      <c r="P87" s="2"/>
      <c r="Q87" s="2"/>
      <c r="R87" s="2"/>
      <c r="S87" s="2"/>
      <c r="T87" s="2"/>
      <c r="U87" s="2"/>
      <c r="V87" s="2"/>
      <c r="W87" s="2"/>
      <c r="X87" s="2"/>
      <c r="Y87" s="2"/>
    </row>
    <row r="88" spans="1:25" ht="13.5" customHeight="1">
      <c r="A88" s="169"/>
      <c r="B88" s="167"/>
      <c r="C88" s="167"/>
      <c r="D88" s="109"/>
      <c r="E88" s="109"/>
      <c r="F88" s="109"/>
      <c r="G88" s="2"/>
      <c r="H88" s="2"/>
      <c r="I88" s="2"/>
      <c r="J88" s="2"/>
      <c r="K88" s="2"/>
      <c r="L88" s="2"/>
      <c r="M88" s="2"/>
      <c r="N88" s="2"/>
      <c r="O88" s="2"/>
      <c r="P88" s="2"/>
      <c r="Q88" s="2"/>
      <c r="R88" s="2"/>
      <c r="S88" s="2"/>
      <c r="T88" s="2"/>
      <c r="U88" s="2"/>
      <c r="V88" s="2"/>
      <c r="W88" s="2"/>
      <c r="X88" s="2"/>
      <c r="Y88" s="2"/>
    </row>
    <row r="89" spans="1:25" ht="13.5" customHeight="1">
      <c r="A89" s="169"/>
      <c r="B89" s="167"/>
      <c r="C89" s="167"/>
      <c r="D89" s="109"/>
      <c r="E89" s="109"/>
      <c r="F89" s="109"/>
      <c r="G89" s="2"/>
      <c r="H89" s="2"/>
      <c r="I89" s="2"/>
      <c r="J89" s="2"/>
      <c r="K89" s="2"/>
      <c r="L89" s="2"/>
      <c r="M89" s="2"/>
      <c r="N89" s="2"/>
      <c r="O89" s="2"/>
      <c r="P89" s="2"/>
      <c r="Q89" s="2"/>
      <c r="R89" s="2"/>
      <c r="S89" s="2"/>
      <c r="T89" s="2"/>
      <c r="U89" s="2"/>
      <c r="V89" s="2"/>
      <c r="W89" s="2"/>
      <c r="X89" s="2"/>
      <c r="Y89" s="2"/>
    </row>
    <row r="90" spans="1:25" ht="13.5" customHeight="1">
      <c r="A90" s="169"/>
      <c r="B90" s="166" t="s">
        <v>28</v>
      </c>
      <c r="C90" s="167"/>
      <c r="D90" s="110">
        <f>SUM(D81:D89)</f>
        <v>0</v>
      </c>
      <c r="E90" s="110"/>
      <c r="F90" s="110"/>
      <c r="G90" s="2"/>
      <c r="H90" s="2"/>
      <c r="I90" s="2"/>
      <c r="J90" s="2"/>
      <c r="K90" s="2"/>
      <c r="L90" s="2"/>
      <c r="M90" s="2"/>
      <c r="N90" s="2"/>
      <c r="O90" s="2"/>
      <c r="P90" s="2"/>
      <c r="Q90" s="2"/>
      <c r="R90" s="2"/>
      <c r="S90" s="2"/>
      <c r="T90" s="2"/>
      <c r="U90" s="2"/>
      <c r="V90" s="2"/>
      <c r="W90" s="2"/>
      <c r="X90" s="2"/>
      <c r="Y90" s="2"/>
    </row>
    <row r="91" spans="1:25" ht="13.5" customHeight="1">
      <c r="A91" s="166" t="s">
        <v>14</v>
      </c>
      <c r="B91" s="167"/>
      <c r="C91" s="167"/>
      <c r="D91" s="110">
        <f>D59+D66+D73+D80+D90</f>
        <v>0</v>
      </c>
      <c r="E91" s="110"/>
      <c r="F91" s="110"/>
      <c r="G91" s="2"/>
      <c r="H91" s="2"/>
      <c r="I91" s="2"/>
      <c r="J91" s="2"/>
      <c r="K91" s="2"/>
      <c r="L91" s="2"/>
      <c r="M91" s="2"/>
      <c r="N91" s="2"/>
      <c r="O91" s="2"/>
      <c r="P91" s="2"/>
      <c r="Q91" s="2"/>
      <c r="R91" s="2"/>
      <c r="S91" s="2"/>
      <c r="T91" s="2"/>
      <c r="U91" s="2"/>
      <c r="V91" s="2"/>
      <c r="W91" s="2"/>
      <c r="X91" s="2"/>
      <c r="Y91" s="2"/>
    </row>
    <row r="92" spans="1:25" ht="13.5" customHeight="1">
      <c r="A92" s="91"/>
      <c r="B92" s="91"/>
      <c r="C92" s="92" t="s">
        <v>29</v>
      </c>
      <c r="D92" s="91"/>
      <c r="E92" s="91"/>
      <c r="F92" s="91"/>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sheetData>
  <mergeCells count="32">
    <mergeCell ref="B44:C44"/>
    <mergeCell ref="A5:C6"/>
    <mergeCell ref="D5:D6"/>
    <mergeCell ref="E5:E6"/>
    <mergeCell ref="F5:F6"/>
    <mergeCell ref="A7:A44"/>
    <mergeCell ref="B7:C12"/>
    <mergeCell ref="B13:C13"/>
    <mergeCell ref="B14:C19"/>
    <mergeCell ref="B20:C20"/>
    <mergeCell ref="B21:C26"/>
    <mergeCell ref="B27:C27"/>
    <mergeCell ref="B28:C33"/>
    <mergeCell ref="B34:C34"/>
    <mergeCell ref="B35:C43"/>
    <mergeCell ref="A45:C45"/>
    <mergeCell ref="A51:C52"/>
    <mergeCell ref="D51:D52"/>
    <mergeCell ref="E51:E52"/>
    <mergeCell ref="F51:F52"/>
    <mergeCell ref="B90:C90"/>
    <mergeCell ref="A91:C91"/>
    <mergeCell ref="A53:A90"/>
    <mergeCell ref="B53:C58"/>
    <mergeCell ref="B59:C59"/>
    <mergeCell ref="B60:C65"/>
    <mergeCell ref="B66:C66"/>
    <mergeCell ref="B67:C72"/>
    <mergeCell ref="B73:C73"/>
    <mergeCell ref="B74:C79"/>
    <mergeCell ref="B80:C80"/>
    <mergeCell ref="B81:C89"/>
  </mergeCells>
  <phoneticPr fontId="8"/>
  <pageMargins left="0.59055118110236227" right="0.59055118110236227" top="0.59055118110236227" bottom="0.59055118110236227" header="0.39370078740157483" footer="0.39370078740157483"/>
  <pageSetup paperSize="9" scale="77" fitToHeight="0" orientation="portrait" r:id="rId1"/>
  <headerFooter>
    <oddHeader>&amp;R&amp;A</oddHeader>
    <oddFooter>&amp;C&amp;P / &amp;N</oddFooter>
  </headerFooter>
  <rowBreaks count="1" manualBreakCount="1">
    <brk id="46"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Z1001"/>
  <sheetViews>
    <sheetView view="pageBreakPreview" topLeftCell="A36" zoomScale="115" zoomScaleNormal="100" zoomScaleSheetLayoutView="100" workbookViewId="0">
      <selection activeCell="E17" sqref="E17"/>
    </sheetView>
  </sheetViews>
  <sheetFormatPr defaultColWidth="14.42578125" defaultRowHeight="15" customHeight="1"/>
  <cols>
    <col min="1" max="1" width="4.5703125" customWidth="1"/>
    <col min="2" max="3" width="8.5703125" customWidth="1"/>
    <col min="4" max="4" width="18.5703125" customWidth="1"/>
    <col min="5" max="5" width="58.42578125" customWidth="1"/>
    <col min="6" max="26" width="9" customWidth="1"/>
  </cols>
  <sheetData>
    <row r="1" spans="1:26" ht="15" customHeight="1">
      <c r="A1" s="27" t="s">
        <v>174</v>
      </c>
      <c r="C1" s="27" t="s">
        <v>177</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185</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20</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c r="E7" s="16"/>
      <c r="F7" s="9"/>
      <c r="G7" s="9"/>
      <c r="H7" s="9"/>
      <c r="I7" s="9"/>
      <c r="J7" s="9"/>
      <c r="K7" s="9"/>
      <c r="L7" s="9"/>
      <c r="M7" s="9"/>
      <c r="N7" s="9"/>
      <c r="O7" s="9"/>
      <c r="P7" s="9"/>
      <c r="Q7" s="9"/>
      <c r="R7" s="9"/>
      <c r="S7" s="9"/>
      <c r="T7" s="9"/>
      <c r="U7" s="9"/>
      <c r="V7" s="9"/>
      <c r="W7" s="9"/>
      <c r="X7" s="9"/>
      <c r="Y7" s="9"/>
      <c r="Z7" s="9"/>
    </row>
    <row r="8" spans="1:26" ht="13.5" customHeight="1">
      <c r="A8" s="144"/>
      <c r="B8" s="157"/>
      <c r="C8" s="158"/>
      <c r="D8" s="8"/>
      <c r="E8" s="16"/>
      <c r="F8" s="9"/>
      <c r="G8" s="9"/>
      <c r="H8" s="9"/>
      <c r="I8" s="9"/>
      <c r="J8" s="9"/>
      <c r="K8" s="9"/>
      <c r="L8" s="9"/>
      <c r="M8" s="9"/>
      <c r="N8" s="9"/>
      <c r="O8" s="9"/>
      <c r="P8" s="9"/>
      <c r="Q8" s="9"/>
      <c r="R8" s="9"/>
      <c r="S8" s="9"/>
      <c r="T8" s="9"/>
      <c r="U8" s="9"/>
      <c r="V8" s="9"/>
      <c r="W8" s="9"/>
      <c r="X8" s="9"/>
      <c r="Y8" s="9"/>
      <c r="Z8" s="9"/>
    </row>
    <row r="9" spans="1:26" ht="13.5" customHeight="1">
      <c r="A9" s="144"/>
      <c r="B9" s="157"/>
      <c r="C9" s="158"/>
      <c r="D9" s="8"/>
      <c r="E9" s="16"/>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50"/>
      <c r="E15" s="51"/>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50"/>
      <c r="E16" s="51"/>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50">
        <f>SUM(D7:D16)</f>
        <v>0</v>
      </c>
      <c r="E17" s="51"/>
      <c r="F17" s="9"/>
      <c r="G17" s="9"/>
      <c r="H17" s="9"/>
      <c r="I17" s="9"/>
      <c r="J17" s="9"/>
      <c r="K17" s="9"/>
      <c r="L17" s="9"/>
      <c r="M17" s="9"/>
      <c r="N17" s="9"/>
      <c r="O17" s="9"/>
      <c r="P17" s="9"/>
      <c r="Q17" s="9"/>
      <c r="R17" s="9"/>
      <c r="S17" s="9"/>
      <c r="T17" s="9"/>
      <c r="U17" s="9"/>
      <c r="V17" s="9"/>
      <c r="W17" s="9"/>
      <c r="X17" s="9"/>
      <c r="Y17" s="9"/>
      <c r="Z17" s="9"/>
    </row>
    <row r="18" spans="1:26" ht="13.5" customHeight="1">
      <c r="A18" s="144"/>
      <c r="B18" s="161" t="s">
        <v>10</v>
      </c>
      <c r="C18" s="162"/>
      <c r="D18" s="52"/>
      <c r="E18" s="53"/>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50"/>
      <c r="E19" s="51"/>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50"/>
      <c r="E20" s="51"/>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50"/>
      <c r="E21" s="51"/>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50"/>
      <c r="E22" s="51"/>
      <c r="F22" s="9"/>
      <c r="G22" s="9"/>
      <c r="H22" s="9"/>
      <c r="I22" s="9"/>
      <c r="J22" s="9"/>
      <c r="K22" s="9"/>
      <c r="L22" s="9"/>
      <c r="M22" s="9"/>
      <c r="N22" s="9"/>
      <c r="O22" s="9"/>
      <c r="P22" s="9"/>
      <c r="Q22" s="9"/>
      <c r="R22" s="9"/>
      <c r="S22" s="9"/>
      <c r="T22" s="9"/>
      <c r="U22" s="9"/>
      <c r="V22" s="9"/>
      <c r="W22" s="9"/>
      <c r="X22" s="9"/>
      <c r="Y22" s="9"/>
      <c r="Z22" s="9"/>
    </row>
    <row r="23" spans="1:26" ht="13.5" customHeight="1">
      <c r="A23" s="144"/>
      <c r="B23" s="149"/>
      <c r="C23" s="151"/>
      <c r="D23" s="50"/>
      <c r="E23" s="51"/>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50">
        <f>SUM(D18:D23)</f>
        <v>0</v>
      </c>
      <c r="E24" s="51"/>
      <c r="F24" s="9"/>
      <c r="G24" s="9"/>
      <c r="H24" s="9"/>
      <c r="I24" s="9"/>
      <c r="J24" s="9"/>
      <c r="K24" s="9"/>
      <c r="L24" s="9"/>
      <c r="M24" s="9"/>
      <c r="N24" s="9"/>
      <c r="O24" s="9"/>
      <c r="P24" s="9"/>
      <c r="Q24" s="9"/>
      <c r="R24" s="9"/>
      <c r="S24" s="9"/>
      <c r="T24" s="9"/>
      <c r="U24" s="9"/>
      <c r="V24" s="9"/>
      <c r="W24" s="9"/>
      <c r="X24" s="9"/>
      <c r="Y24" s="9"/>
      <c r="Z24" s="9"/>
    </row>
    <row r="25" spans="1:26" ht="13.5" customHeight="1">
      <c r="A25" s="144"/>
      <c r="B25" s="161" t="s">
        <v>11</v>
      </c>
      <c r="C25" s="162"/>
      <c r="D25" s="52"/>
      <c r="E25" s="53"/>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50"/>
      <c r="E26" s="51"/>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50"/>
      <c r="E27" s="51"/>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50"/>
      <c r="E28" s="51"/>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50"/>
      <c r="E29" s="51"/>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50"/>
      <c r="E30" s="51"/>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50">
        <f>SUM(D25:D30)</f>
        <v>0</v>
      </c>
      <c r="E31" s="51"/>
      <c r="F31" s="9"/>
      <c r="G31" s="9"/>
      <c r="H31" s="9"/>
      <c r="I31" s="9"/>
      <c r="J31" s="9"/>
      <c r="K31" s="9"/>
      <c r="L31" s="9"/>
      <c r="M31" s="9"/>
      <c r="N31" s="9"/>
      <c r="O31" s="9"/>
      <c r="P31" s="9"/>
      <c r="Q31" s="9"/>
      <c r="R31" s="9"/>
      <c r="S31" s="9"/>
      <c r="T31" s="9"/>
      <c r="U31" s="9"/>
      <c r="V31" s="9"/>
      <c r="W31" s="9"/>
      <c r="X31" s="9"/>
      <c r="Y31" s="9"/>
      <c r="Z31" s="9"/>
    </row>
    <row r="32" spans="1:26" ht="13.5" customHeight="1">
      <c r="A32" s="144"/>
      <c r="B32" s="161" t="s">
        <v>12</v>
      </c>
      <c r="C32" s="162"/>
      <c r="D32" s="52"/>
      <c r="E32" s="53"/>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50"/>
      <c r="E33" s="51"/>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50"/>
      <c r="E34" s="51"/>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8"/>
      <c r="E35" s="16"/>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44"/>
      <c r="B40" s="161" t="s">
        <v>26</v>
      </c>
      <c r="C40" s="162"/>
      <c r="D40" s="17"/>
      <c r="E40" s="18"/>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63" t="s">
        <v>14</v>
      </c>
      <c r="B53" s="137"/>
      <c r="C53" s="138"/>
      <c r="D53" s="52">
        <f>D17+D24+D31+D39+D52</f>
        <v>0</v>
      </c>
      <c r="E53" s="17"/>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213</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20</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50"/>
      <c r="E68" s="51"/>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50"/>
      <c r="E69" s="51"/>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50">
        <f>SUM(D60:D69)</f>
        <v>0</v>
      </c>
      <c r="E70" s="51"/>
      <c r="F70" s="2"/>
      <c r="G70" s="2"/>
      <c r="H70" s="2"/>
      <c r="I70" s="2"/>
      <c r="J70" s="2"/>
      <c r="K70" s="2"/>
      <c r="L70" s="2"/>
      <c r="M70" s="2"/>
      <c r="N70" s="2"/>
      <c r="O70" s="2"/>
      <c r="P70" s="2"/>
      <c r="Q70" s="2"/>
      <c r="R70" s="2"/>
      <c r="S70" s="2"/>
      <c r="T70" s="2"/>
      <c r="U70" s="2"/>
      <c r="V70" s="2"/>
      <c r="W70" s="2"/>
      <c r="X70" s="2"/>
      <c r="Y70" s="2"/>
      <c r="Z70" s="2"/>
    </row>
    <row r="71" spans="1:26" ht="13.5" customHeight="1">
      <c r="A71" s="144"/>
      <c r="B71" s="161" t="s">
        <v>10</v>
      </c>
      <c r="C71" s="162"/>
      <c r="D71" s="52">
        <v>2000</v>
      </c>
      <c r="E71" s="53" t="s">
        <v>187</v>
      </c>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50"/>
      <c r="E72" s="51"/>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50"/>
      <c r="E73" s="51"/>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50"/>
      <c r="E74" s="51"/>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50"/>
      <c r="E75" s="51"/>
      <c r="F75" s="2"/>
      <c r="G75" s="2"/>
      <c r="H75" s="2"/>
      <c r="I75" s="2"/>
      <c r="J75" s="2"/>
      <c r="K75" s="2"/>
      <c r="L75" s="2"/>
      <c r="M75" s="2"/>
      <c r="N75" s="2"/>
      <c r="O75" s="2"/>
      <c r="P75" s="2"/>
      <c r="Q75" s="2"/>
      <c r="R75" s="2"/>
      <c r="S75" s="2"/>
      <c r="T75" s="2"/>
      <c r="U75" s="2"/>
      <c r="V75" s="2"/>
      <c r="W75" s="2"/>
      <c r="X75" s="2"/>
      <c r="Y75" s="2"/>
      <c r="Z75" s="2"/>
    </row>
    <row r="76" spans="1:26" ht="13.5" customHeight="1">
      <c r="A76" s="144"/>
      <c r="B76" s="149"/>
      <c r="C76" s="151"/>
      <c r="D76" s="50"/>
      <c r="E76" s="51"/>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50">
        <f>SUM(D71:D76)</f>
        <v>2000</v>
      </c>
      <c r="E77" s="51"/>
      <c r="F77" s="2"/>
      <c r="G77" s="2"/>
      <c r="H77" s="2"/>
      <c r="I77" s="2"/>
      <c r="J77" s="2"/>
      <c r="K77" s="2"/>
      <c r="L77" s="2"/>
      <c r="M77" s="2"/>
      <c r="N77" s="2"/>
      <c r="O77" s="2"/>
      <c r="P77" s="2"/>
      <c r="Q77" s="2"/>
      <c r="R77" s="2"/>
      <c r="S77" s="2"/>
      <c r="T77" s="2"/>
      <c r="U77" s="2"/>
      <c r="V77" s="2"/>
      <c r="W77" s="2"/>
      <c r="X77" s="2"/>
      <c r="Y77" s="2"/>
      <c r="Z77" s="2"/>
    </row>
    <row r="78" spans="1:26" ht="13.5" customHeight="1">
      <c r="A78" s="144"/>
      <c r="B78" s="161" t="s">
        <v>11</v>
      </c>
      <c r="C78" s="162"/>
      <c r="D78" s="52">
        <v>200</v>
      </c>
      <c r="E78" s="53" t="s">
        <v>188</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50">
        <v>800</v>
      </c>
      <c r="E79" s="51" t="s">
        <v>189</v>
      </c>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50"/>
      <c r="E80" s="51"/>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50"/>
      <c r="E81" s="51"/>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50"/>
      <c r="E82" s="51"/>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50"/>
      <c r="E83" s="51"/>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50">
        <f>SUM(D78:D83)</f>
        <v>1000</v>
      </c>
      <c r="E84" s="51"/>
      <c r="F84" s="2"/>
      <c r="G84" s="2"/>
      <c r="H84" s="2"/>
      <c r="I84" s="2"/>
      <c r="J84" s="2"/>
      <c r="K84" s="2"/>
      <c r="L84" s="2"/>
      <c r="M84" s="2"/>
      <c r="N84" s="2"/>
      <c r="O84" s="2"/>
      <c r="P84" s="2"/>
      <c r="Q84" s="2"/>
      <c r="R84" s="2"/>
      <c r="S84" s="2"/>
      <c r="T84" s="2"/>
      <c r="U84" s="2"/>
      <c r="V84" s="2"/>
      <c r="W84" s="2"/>
      <c r="X84" s="2"/>
      <c r="Y84" s="2"/>
      <c r="Z84" s="2"/>
    </row>
    <row r="85" spans="1:26" ht="13.5" customHeight="1">
      <c r="A85" s="144"/>
      <c r="B85" s="161" t="s">
        <v>12</v>
      </c>
      <c r="C85" s="162"/>
      <c r="D85" s="52"/>
      <c r="E85" s="53"/>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50"/>
      <c r="E86" s="51"/>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50"/>
      <c r="E87" s="51"/>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8">
        <f>SUM(D85:D91)</f>
        <v>0</v>
      </c>
      <c r="E92" s="16"/>
      <c r="F92" s="2"/>
      <c r="G92" s="2"/>
      <c r="H92" s="2"/>
      <c r="I92" s="2"/>
      <c r="J92" s="2"/>
      <c r="K92" s="2"/>
      <c r="L92" s="2"/>
      <c r="M92" s="2"/>
      <c r="N92" s="2"/>
      <c r="O92" s="2"/>
      <c r="P92" s="2"/>
      <c r="Q92" s="2"/>
      <c r="R92" s="2"/>
      <c r="S92" s="2"/>
      <c r="T92" s="2"/>
      <c r="U92" s="2"/>
      <c r="V92" s="2"/>
      <c r="W92" s="2"/>
      <c r="X92" s="2"/>
      <c r="Y92" s="2"/>
      <c r="Z92" s="2"/>
    </row>
    <row r="93" spans="1:26" ht="13.5" customHeight="1">
      <c r="A93" s="144"/>
      <c r="B93" s="161" t="s">
        <v>26</v>
      </c>
      <c r="C93" s="162"/>
      <c r="D93" s="17"/>
      <c r="E93" s="18"/>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8"/>
      <c r="E94" s="16"/>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8"/>
      <c r="E95" s="16"/>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8">
        <f>SUM(D93:D104)</f>
        <v>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17">
        <f>D70+D77+D84+D92+D105</f>
        <v>3000</v>
      </c>
      <c r="E106" s="17"/>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15" showPageBreaks="1" state="hidden" view="pageBreakPreview" topLeftCell="A36">
      <selection activeCell="E17" sqref="E17"/>
      <rowBreaks count="1" manualBreakCount="1">
        <brk id="54" man="1"/>
      </rowBreaks>
      <pageMargins left="0.78740157480314965" right="0.78740157480314965" top="0.78740157480314965" bottom="0.78740157480314965" header="0" footer="0"/>
      <pageSetup paperSize="9" scale="86" orientation="portrait" r:id="rId1"/>
      <headerFooter>
        <oddHeader>&amp;R&amp;A</oddHeader>
        <oddFooter>&amp;R&amp;D</oddFooter>
      </headerFooter>
    </customSheetView>
    <customSheetView guid="{9D085479-0B63-44B4-9268-025006D95A5B}" showPageBreaks="1" view="pageBreakPreview">
      <selection activeCell="E51" sqref="E51"/>
      <rowBreaks count="1" manualBreakCount="1">
        <brk id="54" man="1"/>
      </rowBreaks>
      <pageMargins left="0.78740157480314965" right="0.78740157480314965" top="0.78740157480314965" bottom="0.78740157480314965" header="0" footer="0"/>
      <pageSetup paperSize="9" scale="86"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6" orientation="portrait" r:id="rId3"/>
  <headerFooter>
    <oddHeader>&amp;R&amp;A</oddHeader>
    <oddFooter>&amp;R&amp;D</oddFooter>
  </headerFooter>
  <rowBreaks count="1" manualBreakCount="1">
    <brk id="54"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Z1001"/>
  <sheetViews>
    <sheetView view="pageBreakPreview" topLeftCell="A60" zoomScale="115" zoomScaleNormal="100" zoomScaleSheetLayoutView="115" workbookViewId="0">
      <selection activeCell="D71" sqref="D71"/>
    </sheetView>
  </sheetViews>
  <sheetFormatPr defaultColWidth="14.42578125" defaultRowHeight="15" customHeight="1"/>
  <cols>
    <col min="1" max="1" width="4.5703125" customWidth="1"/>
    <col min="2" max="3" width="8.5703125" customWidth="1"/>
    <col min="4" max="4" width="18.5703125" customWidth="1"/>
    <col min="5" max="5" width="64.140625" customWidth="1"/>
    <col min="6" max="26" width="9" customWidth="1"/>
  </cols>
  <sheetData>
    <row r="1" spans="1:26" ht="15" customHeight="1">
      <c r="A1" s="27" t="s">
        <v>174</v>
      </c>
      <c r="C1" s="27" t="s">
        <v>177</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212</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34</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c r="E7" s="16"/>
      <c r="F7" s="9"/>
      <c r="G7" s="9"/>
      <c r="H7" s="9"/>
      <c r="I7" s="9"/>
      <c r="J7" s="9"/>
      <c r="K7" s="9"/>
      <c r="L7" s="9"/>
      <c r="M7" s="9"/>
      <c r="N7" s="9"/>
      <c r="O7" s="9"/>
      <c r="P7" s="9"/>
      <c r="Q7" s="9"/>
      <c r="R7" s="9"/>
      <c r="S7" s="9"/>
      <c r="T7" s="9"/>
      <c r="U7" s="9"/>
      <c r="V7" s="9"/>
      <c r="W7" s="9"/>
      <c r="X7" s="9"/>
      <c r="Y7" s="9"/>
      <c r="Z7" s="9"/>
    </row>
    <row r="8" spans="1:26" ht="13.5" customHeight="1">
      <c r="A8" s="144"/>
      <c r="B8" s="157"/>
      <c r="C8" s="158"/>
      <c r="D8" s="8"/>
      <c r="E8" s="16"/>
      <c r="F8" s="9"/>
      <c r="G8" s="9"/>
      <c r="H8" s="9"/>
      <c r="I8" s="9"/>
      <c r="J8" s="9"/>
      <c r="K8" s="9"/>
      <c r="L8" s="9"/>
      <c r="M8" s="9"/>
      <c r="N8" s="9"/>
      <c r="O8" s="9"/>
      <c r="P8" s="9"/>
      <c r="Q8" s="9"/>
      <c r="R8" s="9"/>
      <c r="S8" s="9"/>
      <c r="T8" s="9"/>
      <c r="U8" s="9"/>
      <c r="V8" s="9"/>
      <c r="W8" s="9"/>
      <c r="X8" s="9"/>
      <c r="Y8" s="9"/>
      <c r="Z8" s="9"/>
    </row>
    <row r="9" spans="1:26" ht="13.5" customHeight="1">
      <c r="A9" s="144"/>
      <c r="B9" s="157"/>
      <c r="C9" s="158"/>
      <c r="D9" s="8"/>
      <c r="E9" s="16"/>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44"/>
      <c r="B18" s="156" t="s">
        <v>10</v>
      </c>
      <c r="C18" s="148"/>
      <c r="D18" s="17"/>
      <c r="E18" s="18"/>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44"/>
      <c r="B23" s="159"/>
      <c r="C23" s="160"/>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0</v>
      </c>
      <c r="E24" s="16"/>
      <c r="F24" s="9"/>
      <c r="G24" s="9"/>
      <c r="H24" s="9"/>
      <c r="I24" s="9"/>
      <c r="J24" s="9"/>
      <c r="K24" s="9"/>
      <c r="L24" s="9"/>
      <c r="M24" s="9"/>
      <c r="N24" s="9"/>
      <c r="O24" s="9"/>
      <c r="P24" s="9"/>
      <c r="Q24" s="9"/>
      <c r="R24" s="9"/>
      <c r="S24" s="9"/>
      <c r="T24" s="9"/>
      <c r="U24" s="9"/>
      <c r="V24" s="9"/>
      <c r="W24" s="9"/>
      <c r="X24" s="9"/>
      <c r="Y24" s="9"/>
      <c r="Z24" s="9"/>
    </row>
    <row r="25" spans="1:26" ht="13.5" customHeight="1">
      <c r="A25" s="144"/>
      <c r="B25" s="156" t="s">
        <v>11</v>
      </c>
      <c r="C25" s="148"/>
      <c r="D25" s="17"/>
      <c r="E25" s="18"/>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8"/>
      <c r="E26" s="16"/>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8"/>
      <c r="E27" s="16"/>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0</v>
      </c>
      <c r="E31" s="16"/>
      <c r="F31" s="9"/>
      <c r="G31" s="9"/>
      <c r="H31" s="9"/>
      <c r="I31" s="9"/>
      <c r="J31" s="9"/>
      <c r="K31" s="9"/>
      <c r="L31" s="9"/>
      <c r="M31" s="9"/>
      <c r="N31" s="9"/>
      <c r="O31" s="9"/>
      <c r="P31" s="9"/>
      <c r="Q31" s="9"/>
      <c r="R31" s="9"/>
      <c r="S31" s="9"/>
      <c r="T31" s="9"/>
      <c r="U31" s="9"/>
      <c r="V31" s="9"/>
      <c r="W31" s="9"/>
      <c r="X31" s="9"/>
      <c r="Y31" s="9"/>
      <c r="Z31" s="9"/>
    </row>
    <row r="32" spans="1:26" ht="13.5" customHeight="1">
      <c r="A32" s="144"/>
      <c r="B32" s="156" t="s">
        <v>12</v>
      </c>
      <c r="C32" s="148"/>
      <c r="D32" s="8"/>
      <c r="E32" s="16"/>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8"/>
      <c r="E33" s="16"/>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8"/>
      <c r="E34" s="16"/>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8"/>
      <c r="E35" s="16"/>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44"/>
      <c r="B40" s="156" t="s">
        <v>26</v>
      </c>
      <c r="C40" s="148"/>
      <c r="D40" s="8"/>
      <c r="E40" s="16"/>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63" t="s">
        <v>14</v>
      </c>
      <c r="B53" s="137"/>
      <c r="C53" s="138"/>
      <c r="D53" s="8">
        <f>D17+D24+D31+D39+D52</f>
        <v>0</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210</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34</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8">
        <f>SUM(D60:D69)</f>
        <v>0</v>
      </c>
      <c r="E70" s="16"/>
      <c r="F70" s="2"/>
      <c r="G70" s="2"/>
      <c r="H70" s="2"/>
      <c r="I70" s="2"/>
      <c r="J70" s="2"/>
      <c r="K70" s="2"/>
      <c r="L70" s="2"/>
      <c r="M70" s="2"/>
      <c r="N70" s="2"/>
      <c r="O70" s="2"/>
      <c r="P70" s="2"/>
      <c r="Q70" s="2"/>
      <c r="R70" s="2"/>
      <c r="S70" s="2"/>
      <c r="T70" s="2"/>
      <c r="U70" s="2"/>
      <c r="V70" s="2"/>
      <c r="W70" s="2"/>
      <c r="X70" s="2"/>
      <c r="Y70" s="2"/>
      <c r="Z70" s="2"/>
    </row>
    <row r="71" spans="1:26" ht="13.5" customHeight="1">
      <c r="A71" s="144"/>
      <c r="B71" s="156" t="s">
        <v>10</v>
      </c>
      <c r="C71" s="148"/>
      <c r="D71" s="17">
        <v>250</v>
      </c>
      <c r="E71" s="18" t="s">
        <v>134</v>
      </c>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8">
        <v>250</v>
      </c>
      <c r="E72" s="60" t="s">
        <v>192</v>
      </c>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v>1500</v>
      </c>
      <c r="E73" s="60" t="s">
        <v>193</v>
      </c>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44"/>
      <c r="B76" s="159"/>
      <c r="C76" s="160"/>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8">
        <f>SUM(D71:D76)</f>
        <v>2000</v>
      </c>
      <c r="E77" s="16"/>
      <c r="F77" s="2"/>
      <c r="G77" s="2"/>
      <c r="H77" s="2"/>
      <c r="I77" s="2"/>
      <c r="J77" s="2"/>
      <c r="K77" s="2"/>
      <c r="L77" s="2"/>
      <c r="M77" s="2"/>
      <c r="N77" s="2"/>
      <c r="O77" s="2"/>
      <c r="P77" s="2"/>
      <c r="Q77" s="2"/>
      <c r="R77" s="2"/>
      <c r="S77" s="2"/>
      <c r="T77" s="2"/>
      <c r="U77" s="2"/>
      <c r="V77" s="2"/>
      <c r="W77" s="2"/>
      <c r="X77" s="2"/>
      <c r="Y77" s="2"/>
      <c r="Z77" s="2"/>
    </row>
    <row r="78" spans="1:26" ht="13.5" customHeight="1">
      <c r="A78" s="144"/>
      <c r="B78" s="156" t="s">
        <v>11</v>
      </c>
      <c r="C78" s="148"/>
      <c r="D78" s="62">
        <v>0</v>
      </c>
      <c r="E78" s="66" t="s">
        <v>137</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59">
        <v>0</v>
      </c>
      <c r="E79" s="60" t="s">
        <v>207</v>
      </c>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59">
        <f>327*2</f>
        <v>654</v>
      </c>
      <c r="E80" s="60" t="s">
        <v>194</v>
      </c>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59">
        <f>SUM(D78:D83)</f>
        <v>654</v>
      </c>
      <c r="E84" s="16"/>
      <c r="F84" s="2"/>
      <c r="G84" s="2"/>
      <c r="H84" s="2"/>
      <c r="I84" s="2"/>
      <c r="J84" s="2"/>
      <c r="K84" s="2"/>
      <c r="L84" s="2"/>
      <c r="M84" s="2"/>
      <c r="N84" s="2"/>
      <c r="O84" s="2"/>
      <c r="P84" s="2"/>
      <c r="Q84" s="2"/>
      <c r="R84" s="2"/>
      <c r="S84" s="2"/>
      <c r="T84" s="2"/>
      <c r="U84" s="2"/>
      <c r="V84" s="2"/>
      <c r="W84" s="2"/>
      <c r="X84" s="2"/>
      <c r="Y84" s="2"/>
      <c r="Z84" s="2"/>
    </row>
    <row r="85" spans="1:26" ht="13.5" customHeight="1">
      <c r="A85" s="144"/>
      <c r="B85" s="156" t="s">
        <v>12</v>
      </c>
      <c r="C85" s="148"/>
      <c r="D85" s="8"/>
      <c r="E85" s="16"/>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8"/>
      <c r="E86" s="16"/>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8"/>
      <c r="E87" s="16"/>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8">
        <f>SUM(D85:D91)</f>
        <v>0</v>
      </c>
      <c r="E92" s="16"/>
      <c r="F92" s="2"/>
      <c r="G92" s="2"/>
      <c r="H92" s="2"/>
      <c r="I92" s="2"/>
      <c r="J92" s="2"/>
      <c r="K92" s="2"/>
      <c r="L92" s="2"/>
      <c r="M92" s="2"/>
      <c r="N92" s="2"/>
      <c r="O92" s="2"/>
      <c r="P92" s="2"/>
      <c r="Q92" s="2"/>
      <c r="R92" s="2"/>
      <c r="S92" s="2"/>
      <c r="T92" s="2"/>
      <c r="U92" s="2"/>
      <c r="V92" s="2"/>
      <c r="W92" s="2"/>
      <c r="X92" s="2"/>
      <c r="Y92" s="2"/>
      <c r="Z92" s="2"/>
    </row>
    <row r="93" spans="1:26" ht="13.5" customHeight="1">
      <c r="A93" s="144"/>
      <c r="B93" s="156" t="s">
        <v>26</v>
      </c>
      <c r="C93" s="148"/>
      <c r="D93" s="8"/>
      <c r="E93" s="16"/>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8"/>
      <c r="E94" s="16"/>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8"/>
      <c r="E95" s="16"/>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8">
        <f>SUM(D93:D104)</f>
        <v>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59">
        <f>D70+D77+D84+D92+D105</f>
        <v>2654</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15" showPageBreaks="1" view="pageBreakPreview" topLeftCell="A29">
      <selection activeCell="E5" sqref="E5:E6"/>
      <rowBreaks count="1" manualBreakCount="1">
        <brk id="54" man="1"/>
      </rowBreaks>
      <pageMargins left="0.78740157480314965" right="0.78740157480314965" top="0.78740157480314965" bottom="0.78740157480314965" header="0" footer="0"/>
      <pageSetup paperSize="9" scale="81" orientation="portrait" r:id="rId1"/>
      <headerFooter>
        <oddHeader>&amp;R&amp;A</oddHeader>
        <oddFooter>&amp;R&amp;D</oddFooter>
      </headerFooter>
    </customSheetView>
    <customSheetView guid="{9D085479-0B63-44B4-9268-025006D95A5B}" scale="115" showPageBreaks="1" view="pageBreakPreview" topLeftCell="A70">
      <selection activeCell="E20" sqref="E20"/>
      <rowBreaks count="1" manualBreakCount="1">
        <brk id="54" man="1"/>
      </rowBreaks>
      <pageMargins left="0.78740157480314965" right="0.78740157480314965" top="0.78740157480314965" bottom="0.78740157480314965" header="0" footer="0"/>
      <pageSetup paperSize="9" scale="81"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1" orientation="portrait" r:id="rId3"/>
  <headerFooter>
    <oddHeader>&amp;R&amp;A</oddHeader>
    <oddFooter>&amp;R&amp;D</oddFooter>
  </headerFooter>
  <rowBreaks count="1" manualBreakCount="1">
    <brk id="54" man="1"/>
  </rowBreaks>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F87C-A1FE-40EA-92A2-9C77A7086BF0}">
  <sheetPr>
    <tabColor theme="6"/>
    <pageSetUpPr fitToPage="1"/>
  </sheetPr>
  <dimension ref="A1:Y986"/>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18" customHeight="1">
      <c r="A1" s="84" t="s">
        <v>0</v>
      </c>
      <c r="B1" s="27"/>
      <c r="C1" s="27"/>
      <c r="D1" s="27"/>
      <c r="E1" s="27"/>
      <c r="F1" s="27"/>
    </row>
    <row r="2" spans="1:25" ht="24" customHeight="1">
      <c r="A2" s="85" t="s">
        <v>238</v>
      </c>
      <c r="B2" s="86"/>
      <c r="C2" s="85"/>
      <c r="D2" s="85"/>
      <c r="E2" s="85"/>
      <c r="F2" s="86"/>
      <c r="G2" s="2"/>
      <c r="H2" s="2"/>
      <c r="I2" s="2"/>
      <c r="J2" s="2"/>
      <c r="K2" s="2"/>
      <c r="L2" s="2"/>
      <c r="M2" s="2"/>
      <c r="N2" s="2"/>
      <c r="O2" s="2"/>
      <c r="P2" s="2"/>
      <c r="Q2" s="2"/>
      <c r="R2" s="2"/>
      <c r="S2" s="2"/>
      <c r="T2" s="2"/>
      <c r="U2" s="2"/>
      <c r="V2" s="2"/>
      <c r="W2" s="2"/>
      <c r="X2" s="2"/>
      <c r="Y2" s="2"/>
    </row>
    <row r="3" spans="1:25" ht="24" customHeight="1">
      <c r="A3" s="27" t="s">
        <v>242</v>
      </c>
      <c r="B3" s="86"/>
      <c r="C3" s="86"/>
      <c r="D3" s="86" t="s">
        <v>257</v>
      </c>
      <c r="E3" s="86"/>
      <c r="F3" s="86"/>
      <c r="G3" s="2"/>
      <c r="H3" s="2"/>
      <c r="I3" s="2"/>
      <c r="J3" s="2"/>
      <c r="K3" s="2"/>
      <c r="L3" s="2"/>
      <c r="M3" s="2"/>
      <c r="N3" s="2"/>
      <c r="O3" s="2"/>
      <c r="P3" s="2"/>
      <c r="Q3" s="2"/>
      <c r="R3" s="2"/>
      <c r="S3" s="2"/>
      <c r="T3" s="2"/>
      <c r="U3" s="2"/>
      <c r="V3" s="2"/>
      <c r="W3" s="2"/>
      <c r="X3" s="2"/>
      <c r="Y3" s="2"/>
    </row>
    <row r="4" spans="1:25" ht="18" customHeight="1">
      <c r="A4" s="86"/>
      <c r="B4" s="86"/>
      <c r="C4" s="86"/>
      <c r="D4" s="87"/>
      <c r="E4" s="86"/>
      <c r="F4" s="88" t="s">
        <v>236</v>
      </c>
      <c r="G4" s="2"/>
      <c r="H4" s="2"/>
      <c r="I4" s="2"/>
      <c r="J4" s="2"/>
      <c r="K4" s="2"/>
      <c r="L4" s="2"/>
      <c r="M4" s="2"/>
      <c r="N4" s="2"/>
      <c r="O4" s="2"/>
      <c r="P4" s="2"/>
      <c r="Q4" s="2"/>
      <c r="R4" s="2"/>
      <c r="S4" s="2"/>
      <c r="T4" s="2"/>
      <c r="U4" s="2"/>
      <c r="V4" s="2"/>
      <c r="W4" s="2"/>
      <c r="X4" s="2"/>
      <c r="Y4" s="2"/>
    </row>
    <row r="5" spans="1:25" ht="13.5" customHeight="1">
      <c r="A5" s="168" t="s">
        <v>3</v>
      </c>
      <c r="B5" s="170"/>
      <c r="C5" s="170"/>
      <c r="D5" s="168" t="s">
        <v>220</v>
      </c>
      <c r="E5" s="168" t="s">
        <v>21</v>
      </c>
      <c r="F5" s="168" t="s">
        <v>221</v>
      </c>
      <c r="G5" s="2"/>
      <c r="H5" s="2"/>
      <c r="I5" s="2"/>
      <c r="J5" s="2"/>
      <c r="K5" s="2"/>
      <c r="L5" s="2"/>
      <c r="M5" s="2"/>
      <c r="N5" s="2"/>
      <c r="O5" s="2"/>
      <c r="P5" s="2"/>
      <c r="Q5" s="2"/>
      <c r="R5" s="2"/>
      <c r="S5" s="2"/>
      <c r="T5" s="2"/>
      <c r="U5" s="2"/>
      <c r="V5" s="2"/>
      <c r="W5" s="2"/>
      <c r="X5" s="2"/>
      <c r="Y5" s="2"/>
    </row>
    <row r="6" spans="1:25" ht="13.5" customHeight="1">
      <c r="A6" s="170"/>
      <c r="B6" s="170"/>
      <c r="C6" s="170"/>
      <c r="D6" s="170"/>
      <c r="E6" s="170"/>
      <c r="F6" s="168"/>
      <c r="G6" s="2"/>
      <c r="H6" s="2"/>
      <c r="I6" s="2"/>
      <c r="J6" s="2"/>
      <c r="K6" s="2"/>
      <c r="L6" s="2"/>
      <c r="M6" s="2"/>
      <c r="N6" s="2"/>
      <c r="O6" s="2"/>
      <c r="P6" s="2"/>
      <c r="Q6" s="2"/>
      <c r="R6" s="2"/>
      <c r="S6" s="2"/>
      <c r="T6" s="2"/>
      <c r="U6" s="2"/>
      <c r="V6" s="2"/>
      <c r="W6" s="2"/>
      <c r="X6" s="2"/>
      <c r="Y6" s="2"/>
    </row>
    <row r="7" spans="1:25" ht="13.5" customHeight="1">
      <c r="A7" s="171" t="s">
        <v>8</v>
      </c>
      <c r="B7" s="172" t="s">
        <v>9</v>
      </c>
      <c r="C7" s="167"/>
      <c r="D7" s="109"/>
      <c r="E7" s="109"/>
      <c r="F7" s="109"/>
      <c r="G7" s="9"/>
      <c r="H7" s="9"/>
      <c r="I7" s="9"/>
      <c r="J7" s="9"/>
      <c r="K7" s="9"/>
      <c r="L7" s="9"/>
      <c r="M7" s="9"/>
      <c r="N7" s="9"/>
      <c r="O7" s="9"/>
      <c r="P7" s="9"/>
      <c r="Q7" s="9"/>
      <c r="R7" s="9"/>
      <c r="S7" s="9"/>
      <c r="T7" s="9"/>
      <c r="U7" s="9"/>
      <c r="V7" s="9"/>
      <c r="W7" s="9"/>
      <c r="X7" s="9"/>
      <c r="Y7" s="9"/>
    </row>
    <row r="8" spans="1:25" ht="13.5" customHeight="1">
      <c r="A8" s="169"/>
      <c r="B8" s="167"/>
      <c r="C8" s="167"/>
      <c r="D8" s="109"/>
      <c r="E8" s="109"/>
      <c r="F8" s="109"/>
      <c r="G8" s="9"/>
      <c r="H8" s="9"/>
      <c r="I8" s="9"/>
      <c r="J8" s="9"/>
      <c r="K8" s="9"/>
      <c r="L8" s="9"/>
      <c r="M8" s="9"/>
      <c r="N8" s="9"/>
      <c r="O8" s="9"/>
      <c r="P8" s="9"/>
      <c r="Q8" s="9"/>
      <c r="R8" s="9"/>
      <c r="S8" s="9"/>
      <c r="T8" s="9"/>
      <c r="U8" s="9"/>
      <c r="V8" s="9"/>
      <c r="W8" s="9"/>
      <c r="X8" s="9"/>
      <c r="Y8" s="9"/>
    </row>
    <row r="9" spans="1:25" ht="13.5" customHeight="1">
      <c r="A9" s="169"/>
      <c r="B9" s="167"/>
      <c r="C9" s="167"/>
      <c r="D9" s="109"/>
      <c r="E9" s="109"/>
      <c r="F9" s="109"/>
      <c r="G9" s="9"/>
      <c r="H9" s="9"/>
      <c r="I9" s="9"/>
      <c r="J9" s="9"/>
      <c r="K9" s="9"/>
      <c r="L9" s="9"/>
      <c r="M9" s="9"/>
      <c r="N9" s="9"/>
      <c r="O9" s="9"/>
      <c r="P9" s="9"/>
      <c r="Q9" s="9"/>
      <c r="R9" s="9"/>
      <c r="S9" s="9"/>
      <c r="T9" s="9"/>
      <c r="U9" s="9"/>
      <c r="V9" s="9"/>
      <c r="W9" s="9"/>
      <c r="X9" s="9"/>
      <c r="Y9" s="9"/>
    </row>
    <row r="10" spans="1:25" ht="13.5" customHeight="1">
      <c r="A10" s="169"/>
      <c r="B10" s="167"/>
      <c r="C10" s="167"/>
      <c r="D10" s="109"/>
      <c r="E10" s="109"/>
      <c r="F10" s="109"/>
      <c r="G10" s="9"/>
      <c r="H10" s="9"/>
      <c r="I10" s="9"/>
      <c r="J10" s="9"/>
      <c r="K10" s="9"/>
      <c r="L10" s="9"/>
      <c r="M10" s="9"/>
      <c r="N10" s="9"/>
      <c r="O10" s="9"/>
      <c r="P10" s="9"/>
      <c r="Q10" s="9"/>
      <c r="R10" s="9"/>
      <c r="S10" s="9"/>
      <c r="T10" s="9"/>
      <c r="U10" s="9"/>
      <c r="V10" s="9"/>
      <c r="W10" s="9"/>
      <c r="X10" s="9"/>
      <c r="Y10" s="9"/>
    </row>
    <row r="11" spans="1:25" ht="13.5" customHeight="1">
      <c r="A11" s="169"/>
      <c r="B11" s="167"/>
      <c r="C11" s="167"/>
      <c r="D11" s="109"/>
      <c r="E11" s="109"/>
      <c r="F11" s="109"/>
      <c r="G11" s="9"/>
      <c r="H11" s="9"/>
      <c r="I11" s="9"/>
      <c r="J11" s="9"/>
      <c r="K11" s="9"/>
      <c r="L11" s="9"/>
      <c r="M11" s="9"/>
      <c r="N11" s="9"/>
      <c r="O11" s="9"/>
      <c r="P11" s="9"/>
      <c r="Q11" s="9"/>
      <c r="R11" s="9"/>
      <c r="S11" s="9"/>
      <c r="T11" s="9"/>
      <c r="U11" s="9"/>
      <c r="V11" s="9"/>
      <c r="W11" s="9"/>
      <c r="X11" s="9"/>
      <c r="Y11" s="9"/>
    </row>
    <row r="12" spans="1:25" ht="13.5" customHeight="1">
      <c r="A12" s="169"/>
      <c r="B12" s="167"/>
      <c r="C12" s="167"/>
      <c r="D12" s="109"/>
      <c r="E12" s="109"/>
      <c r="F12" s="109"/>
      <c r="G12" s="9"/>
      <c r="H12" s="9"/>
      <c r="I12" s="9"/>
      <c r="J12" s="9"/>
      <c r="K12" s="9"/>
      <c r="L12" s="9"/>
      <c r="M12" s="9"/>
      <c r="N12" s="9"/>
      <c r="O12" s="9"/>
      <c r="P12" s="9"/>
      <c r="Q12" s="9"/>
      <c r="R12" s="9"/>
      <c r="S12" s="9"/>
      <c r="T12" s="9"/>
      <c r="U12" s="9"/>
      <c r="V12" s="9"/>
      <c r="W12" s="9"/>
      <c r="X12" s="9"/>
      <c r="Y12" s="9"/>
    </row>
    <row r="13" spans="1:25" ht="13.5" customHeight="1">
      <c r="A13" s="169"/>
      <c r="B13" s="166" t="s">
        <v>22</v>
      </c>
      <c r="C13" s="167"/>
      <c r="D13" s="110">
        <f>SUM(D7:D12)</f>
        <v>0</v>
      </c>
      <c r="E13" s="110"/>
      <c r="F13" s="110"/>
      <c r="G13" s="9"/>
      <c r="H13" s="9"/>
      <c r="I13" s="9"/>
      <c r="J13" s="9"/>
      <c r="K13" s="9"/>
      <c r="L13" s="9"/>
      <c r="M13" s="9"/>
      <c r="N13" s="9"/>
      <c r="O13" s="9"/>
      <c r="P13" s="9"/>
      <c r="Q13" s="9"/>
      <c r="R13" s="9"/>
      <c r="S13" s="9"/>
      <c r="T13" s="9"/>
      <c r="U13" s="9"/>
      <c r="V13" s="9"/>
      <c r="W13" s="9"/>
      <c r="X13" s="9"/>
      <c r="Y13" s="9"/>
    </row>
    <row r="14" spans="1:25" ht="13.5" customHeight="1">
      <c r="A14" s="169"/>
      <c r="B14" s="172" t="s">
        <v>10</v>
      </c>
      <c r="C14" s="167"/>
      <c r="D14" s="109"/>
      <c r="E14" s="109"/>
      <c r="F14" s="109"/>
      <c r="G14" s="9"/>
      <c r="H14" s="9"/>
      <c r="I14" s="9"/>
      <c r="J14" s="9"/>
      <c r="K14" s="9"/>
      <c r="L14" s="9"/>
      <c r="M14" s="9"/>
      <c r="N14" s="9"/>
      <c r="O14" s="9"/>
      <c r="P14" s="9"/>
      <c r="Q14" s="9"/>
      <c r="R14" s="9"/>
      <c r="S14" s="9"/>
      <c r="T14" s="9"/>
      <c r="U14" s="9"/>
      <c r="V14" s="9"/>
      <c r="W14" s="9"/>
      <c r="X14" s="9"/>
      <c r="Y14" s="9"/>
    </row>
    <row r="15" spans="1:25" ht="13.5" customHeight="1">
      <c r="A15" s="169"/>
      <c r="B15" s="167"/>
      <c r="C15" s="167"/>
      <c r="D15" s="109"/>
      <c r="E15" s="109"/>
      <c r="F15" s="109"/>
      <c r="G15" s="9"/>
      <c r="H15" s="9"/>
      <c r="I15" s="9"/>
      <c r="J15" s="9"/>
      <c r="K15" s="9"/>
      <c r="L15" s="9"/>
      <c r="M15" s="9"/>
      <c r="N15" s="9"/>
      <c r="O15" s="9"/>
      <c r="P15" s="9"/>
      <c r="Q15" s="9"/>
      <c r="R15" s="9"/>
      <c r="S15" s="9"/>
      <c r="T15" s="9"/>
      <c r="U15" s="9"/>
      <c r="V15" s="9"/>
      <c r="W15" s="9"/>
      <c r="X15" s="9"/>
      <c r="Y15" s="9"/>
    </row>
    <row r="16" spans="1:25" ht="13.5" customHeight="1">
      <c r="A16" s="169"/>
      <c r="B16" s="167"/>
      <c r="C16" s="167"/>
      <c r="D16" s="109"/>
      <c r="E16" s="109"/>
      <c r="F16" s="109"/>
      <c r="G16" s="9"/>
      <c r="H16" s="9"/>
      <c r="I16" s="9"/>
      <c r="J16" s="9"/>
      <c r="K16" s="9"/>
      <c r="L16" s="9"/>
      <c r="M16" s="9"/>
      <c r="N16" s="9"/>
      <c r="O16" s="9"/>
      <c r="P16" s="9"/>
      <c r="Q16" s="9"/>
      <c r="R16" s="9"/>
      <c r="S16" s="9"/>
      <c r="T16" s="9"/>
      <c r="U16" s="9"/>
      <c r="V16" s="9"/>
      <c r="W16" s="9"/>
      <c r="X16" s="9"/>
      <c r="Y16" s="9"/>
    </row>
    <row r="17" spans="1:25" ht="13.5" customHeight="1">
      <c r="A17" s="169"/>
      <c r="B17" s="167"/>
      <c r="C17" s="167"/>
      <c r="D17" s="109"/>
      <c r="E17" s="109"/>
      <c r="F17" s="109"/>
      <c r="G17" s="9"/>
      <c r="H17" s="9"/>
      <c r="I17" s="9"/>
      <c r="J17" s="9"/>
      <c r="K17" s="9"/>
      <c r="L17" s="9"/>
      <c r="M17" s="9"/>
      <c r="N17" s="9"/>
      <c r="O17" s="9"/>
      <c r="P17" s="9"/>
      <c r="Q17" s="9"/>
      <c r="R17" s="9"/>
      <c r="S17" s="9"/>
      <c r="T17" s="9"/>
      <c r="U17" s="9"/>
      <c r="V17" s="9"/>
      <c r="W17" s="9"/>
      <c r="X17" s="9"/>
      <c r="Y17" s="9"/>
    </row>
    <row r="18" spans="1:25" ht="13.5" customHeight="1">
      <c r="A18" s="169"/>
      <c r="B18" s="167"/>
      <c r="C18" s="167"/>
      <c r="D18" s="109"/>
      <c r="E18" s="109"/>
      <c r="F18" s="109"/>
      <c r="G18" s="9"/>
      <c r="H18" s="9"/>
      <c r="I18" s="9"/>
      <c r="J18" s="9"/>
      <c r="K18" s="9"/>
      <c r="L18" s="9"/>
      <c r="M18" s="9"/>
      <c r="N18" s="9"/>
      <c r="O18" s="9"/>
      <c r="P18" s="9"/>
      <c r="Q18" s="9"/>
      <c r="R18" s="9"/>
      <c r="S18" s="9"/>
      <c r="T18" s="9"/>
      <c r="U18" s="9"/>
      <c r="V18" s="9"/>
      <c r="W18" s="9"/>
      <c r="X18" s="9"/>
      <c r="Y18" s="9"/>
    </row>
    <row r="19" spans="1:25" ht="13.5" customHeight="1">
      <c r="A19" s="169"/>
      <c r="B19" s="167"/>
      <c r="C19" s="167"/>
      <c r="D19" s="109"/>
      <c r="E19" s="109"/>
      <c r="F19" s="109"/>
      <c r="G19" s="9"/>
      <c r="H19" s="9"/>
      <c r="I19" s="9"/>
      <c r="J19" s="9"/>
      <c r="K19" s="9"/>
      <c r="L19" s="9"/>
      <c r="M19" s="9"/>
      <c r="N19" s="9"/>
      <c r="O19" s="9"/>
      <c r="P19" s="9"/>
      <c r="Q19" s="9"/>
      <c r="R19" s="9"/>
      <c r="S19" s="9"/>
      <c r="T19" s="9"/>
      <c r="U19" s="9"/>
      <c r="V19" s="9"/>
      <c r="W19" s="9"/>
      <c r="X19" s="9"/>
      <c r="Y19" s="9"/>
    </row>
    <row r="20" spans="1:25" ht="13.5" customHeight="1">
      <c r="A20" s="169"/>
      <c r="B20" s="166" t="s">
        <v>23</v>
      </c>
      <c r="C20" s="167"/>
      <c r="D20" s="110">
        <f>SUM(D14:D19)</f>
        <v>0</v>
      </c>
      <c r="E20" s="110"/>
      <c r="F20" s="110"/>
      <c r="G20" s="9"/>
      <c r="H20" s="9"/>
      <c r="I20" s="9"/>
      <c r="J20" s="9"/>
      <c r="K20" s="9"/>
      <c r="L20" s="9"/>
      <c r="M20" s="9"/>
      <c r="N20" s="9"/>
      <c r="O20" s="9"/>
      <c r="P20" s="9"/>
      <c r="Q20" s="9"/>
      <c r="R20" s="9"/>
      <c r="S20" s="9"/>
      <c r="T20" s="9"/>
      <c r="U20" s="9"/>
      <c r="V20" s="9"/>
      <c r="W20" s="9"/>
      <c r="X20" s="9"/>
      <c r="Y20" s="9"/>
    </row>
    <row r="21" spans="1:25" ht="13.5" customHeight="1">
      <c r="A21" s="169"/>
      <c r="B21" s="172" t="s">
        <v>11</v>
      </c>
      <c r="C21" s="167"/>
      <c r="D21" s="109"/>
      <c r="E21" s="109"/>
      <c r="F21" s="109"/>
      <c r="G21" s="9"/>
      <c r="H21" s="9"/>
      <c r="I21" s="9"/>
      <c r="J21" s="9"/>
      <c r="K21" s="9"/>
      <c r="L21" s="9"/>
      <c r="M21" s="9"/>
      <c r="N21" s="9"/>
      <c r="O21" s="9"/>
      <c r="P21" s="9"/>
      <c r="Q21" s="9"/>
      <c r="R21" s="9"/>
      <c r="S21" s="9"/>
      <c r="T21" s="9"/>
      <c r="U21" s="9"/>
      <c r="V21" s="9"/>
      <c r="W21" s="9"/>
      <c r="X21" s="9"/>
      <c r="Y21" s="9"/>
    </row>
    <row r="22" spans="1:25" ht="13.5" customHeight="1">
      <c r="A22" s="169"/>
      <c r="B22" s="167"/>
      <c r="C22" s="167"/>
      <c r="D22" s="109"/>
      <c r="E22" s="109"/>
      <c r="F22" s="109"/>
      <c r="G22" s="9"/>
      <c r="H22" s="9"/>
      <c r="I22" s="9"/>
      <c r="J22" s="9"/>
      <c r="K22" s="9"/>
      <c r="L22" s="9"/>
      <c r="M22" s="9"/>
      <c r="N22" s="9"/>
      <c r="O22" s="9"/>
      <c r="P22" s="9"/>
      <c r="Q22" s="9"/>
      <c r="R22" s="9"/>
      <c r="S22" s="9"/>
      <c r="T22" s="9"/>
      <c r="U22" s="9"/>
      <c r="V22" s="9"/>
      <c r="W22" s="9"/>
      <c r="X22" s="9"/>
      <c r="Y22" s="9"/>
    </row>
    <row r="23" spans="1:25" ht="13.5" customHeight="1">
      <c r="A23" s="169"/>
      <c r="B23" s="167"/>
      <c r="C23" s="167"/>
      <c r="D23" s="109"/>
      <c r="E23" s="109"/>
      <c r="F23" s="109"/>
      <c r="G23" s="9"/>
      <c r="H23" s="9"/>
      <c r="I23" s="9"/>
      <c r="J23" s="9"/>
      <c r="K23" s="9"/>
      <c r="L23" s="9"/>
      <c r="M23" s="9"/>
      <c r="N23" s="9"/>
      <c r="O23" s="9"/>
      <c r="P23" s="9"/>
      <c r="Q23" s="9"/>
      <c r="R23" s="9"/>
      <c r="S23" s="9"/>
      <c r="T23" s="9"/>
      <c r="U23" s="9"/>
      <c r="V23" s="9"/>
      <c r="W23" s="9"/>
      <c r="X23" s="9"/>
      <c r="Y23" s="9"/>
    </row>
    <row r="24" spans="1:25" ht="13.5" customHeight="1">
      <c r="A24" s="169"/>
      <c r="B24" s="167"/>
      <c r="C24" s="167"/>
      <c r="D24" s="109"/>
      <c r="E24" s="109"/>
      <c r="F24" s="109"/>
      <c r="G24" s="9"/>
      <c r="H24" s="9"/>
      <c r="I24" s="9"/>
      <c r="J24" s="9"/>
      <c r="K24" s="9"/>
      <c r="L24" s="9"/>
      <c r="M24" s="9"/>
      <c r="N24" s="9"/>
      <c r="O24" s="9"/>
      <c r="P24" s="9"/>
      <c r="Q24" s="9"/>
      <c r="R24" s="9"/>
      <c r="S24" s="9"/>
      <c r="T24" s="9"/>
      <c r="U24" s="9"/>
      <c r="V24" s="9"/>
      <c r="W24" s="9"/>
      <c r="X24" s="9"/>
      <c r="Y24" s="9"/>
    </row>
    <row r="25" spans="1:25" ht="13.5" customHeight="1">
      <c r="A25" s="169"/>
      <c r="B25" s="167"/>
      <c r="C25" s="167"/>
      <c r="D25" s="109"/>
      <c r="E25" s="109"/>
      <c r="F25" s="109"/>
      <c r="G25" s="9"/>
      <c r="H25" s="9"/>
      <c r="I25" s="9"/>
      <c r="J25" s="9"/>
      <c r="K25" s="9"/>
      <c r="L25" s="9"/>
      <c r="M25" s="9"/>
      <c r="N25" s="9"/>
      <c r="O25" s="9"/>
      <c r="P25" s="9"/>
      <c r="Q25" s="9"/>
      <c r="R25" s="9"/>
      <c r="S25" s="9"/>
      <c r="T25" s="9"/>
      <c r="U25" s="9"/>
      <c r="V25" s="9"/>
      <c r="W25" s="9"/>
      <c r="X25" s="9"/>
      <c r="Y25" s="9"/>
    </row>
    <row r="26" spans="1:25" ht="13.5" customHeight="1">
      <c r="A26" s="169"/>
      <c r="B26" s="167"/>
      <c r="C26" s="167"/>
      <c r="D26" s="109"/>
      <c r="E26" s="109"/>
      <c r="F26" s="109"/>
      <c r="G26" s="9"/>
      <c r="H26" s="9"/>
      <c r="I26" s="9"/>
      <c r="J26" s="9"/>
      <c r="K26" s="9"/>
      <c r="L26" s="9"/>
      <c r="M26" s="9"/>
      <c r="N26" s="9"/>
      <c r="O26" s="9"/>
      <c r="P26" s="9"/>
      <c r="Q26" s="9"/>
      <c r="R26" s="9"/>
      <c r="S26" s="9"/>
      <c r="T26" s="9"/>
      <c r="U26" s="9"/>
      <c r="V26" s="9"/>
      <c r="W26" s="9"/>
      <c r="X26" s="9"/>
      <c r="Y26" s="9"/>
    </row>
    <row r="27" spans="1:25" ht="13.5" customHeight="1">
      <c r="A27" s="169"/>
      <c r="B27" s="166" t="s">
        <v>24</v>
      </c>
      <c r="C27" s="167"/>
      <c r="D27" s="110">
        <f>SUM(D21:D26)</f>
        <v>0</v>
      </c>
      <c r="E27" s="110"/>
      <c r="F27" s="110"/>
      <c r="G27" s="9"/>
      <c r="H27" s="9"/>
      <c r="I27" s="9"/>
      <c r="J27" s="9"/>
      <c r="K27" s="9"/>
      <c r="L27" s="9"/>
      <c r="M27" s="9"/>
      <c r="N27" s="9"/>
      <c r="O27" s="9"/>
      <c r="P27" s="9"/>
      <c r="Q27" s="9"/>
      <c r="R27" s="9"/>
      <c r="S27" s="9"/>
      <c r="T27" s="9"/>
      <c r="U27" s="9"/>
      <c r="V27" s="9"/>
      <c r="W27" s="9"/>
      <c r="X27" s="9"/>
      <c r="Y27" s="9"/>
    </row>
    <row r="28" spans="1:25" ht="13.5" customHeight="1">
      <c r="A28" s="169"/>
      <c r="B28" s="172" t="s">
        <v>12</v>
      </c>
      <c r="C28" s="167"/>
      <c r="D28" s="109"/>
      <c r="E28" s="109"/>
      <c r="F28" s="109"/>
      <c r="G28" s="9"/>
      <c r="H28" s="9"/>
      <c r="I28" s="9"/>
      <c r="J28" s="9"/>
      <c r="K28" s="9"/>
      <c r="L28" s="9"/>
      <c r="M28" s="9"/>
      <c r="N28" s="9"/>
      <c r="O28" s="9"/>
      <c r="P28" s="9"/>
      <c r="Q28" s="9"/>
      <c r="R28" s="9"/>
      <c r="S28" s="9"/>
      <c r="T28" s="9"/>
      <c r="U28" s="9"/>
      <c r="V28" s="9"/>
      <c r="W28" s="9"/>
      <c r="X28" s="9"/>
      <c r="Y28" s="9"/>
    </row>
    <row r="29" spans="1:25" ht="13.5" customHeight="1">
      <c r="A29" s="169"/>
      <c r="B29" s="167"/>
      <c r="C29" s="167"/>
      <c r="D29" s="109"/>
      <c r="E29" s="109"/>
      <c r="F29" s="109"/>
      <c r="G29" s="9"/>
      <c r="H29" s="9"/>
      <c r="I29" s="9"/>
      <c r="J29" s="9"/>
      <c r="K29" s="9"/>
      <c r="L29" s="9"/>
      <c r="M29" s="9"/>
      <c r="N29" s="9"/>
      <c r="O29" s="9"/>
      <c r="P29" s="9"/>
      <c r="Q29" s="9"/>
      <c r="R29" s="9"/>
      <c r="S29" s="9"/>
      <c r="T29" s="9"/>
      <c r="U29" s="9"/>
      <c r="V29" s="9"/>
      <c r="W29" s="9"/>
      <c r="X29" s="9"/>
      <c r="Y29" s="9"/>
    </row>
    <row r="30" spans="1:25" ht="13.5" customHeight="1">
      <c r="A30" s="169"/>
      <c r="B30" s="167"/>
      <c r="C30" s="167"/>
      <c r="D30" s="109"/>
      <c r="E30" s="109"/>
      <c r="F30" s="109"/>
      <c r="G30" s="9"/>
      <c r="H30" s="9"/>
      <c r="I30" s="9"/>
      <c r="J30" s="9"/>
      <c r="K30" s="9"/>
      <c r="L30" s="9"/>
      <c r="M30" s="9"/>
      <c r="N30" s="9"/>
      <c r="O30" s="9"/>
      <c r="P30" s="9"/>
      <c r="Q30" s="9"/>
      <c r="R30" s="9"/>
      <c r="S30" s="9"/>
      <c r="T30" s="9"/>
      <c r="U30" s="9"/>
      <c r="V30" s="9"/>
      <c r="W30" s="9"/>
      <c r="X30" s="9"/>
      <c r="Y30" s="9"/>
    </row>
    <row r="31" spans="1:25" ht="13.5" customHeight="1">
      <c r="A31" s="169"/>
      <c r="B31" s="167"/>
      <c r="C31" s="167"/>
      <c r="D31" s="109"/>
      <c r="E31" s="109"/>
      <c r="F31" s="109"/>
      <c r="G31" s="9"/>
      <c r="H31" s="9"/>
      <c r="I31" s="9"/>
      <c r="J31" s="9"/>
      <c r="K31" s="9"/>
      <c r="L31" s="9"/>
      <c r="M31" s="9"/>
      <c r="N31" s="9"/>
      <c r="O31" s="9"/>
      <c r="P31" s="9"/>
      <c r="Q31" s="9"/>
      <c r="R31" s="9"/>
      <c r="S31" s="9"/>
      <c r="T31" s="9"/>
      <c r="U31" s="9"/>
      <c r="V31" s="9"/>
      <c r="W31" s="9"/>
      <c r="X31" s="9"/>
      <c r="Y31" s="9"/>
    </row>
    <row r="32" spans="1:25" ht="13.5" customHeight="1">
      <c r="A32" s="169"/>
      <c r="B32" s="167"/>
      <c r="C32" s="167"/>
      <c r="D32" s="109"/>
      <c r="E32" s="109"/>
      <c r="F32" s="109"/>
      <c r="G32" s="9"/>
      <c r="H32" s="9"/>
      <c r="I32" s="9"/>
      <c r="J32" s="9"/>
      <c r="K32" s="9"/>
      <c r="L32" s="9"/>
      <c r="M32" s="9"/>
      <c r="N32" s="9"/>
      <c r="O32" s="9"/>
      <c r="P32" s="9"/>
      <c r="Q32" s="9"/>
      <c r="R32" s="9"/>
      <c r="S32" s="9"/>
      <c r="T32" s="9"/>
      <c r="U32" s="9"/>
      <c r="V32" s="9"/>
      <c r="W32" s="9"/>
      <c r="X32" s="9"/>
      <c r="Y32" s="9"/>
    </row>
    <row r="33" spans="1:25" ht="13.5" customHeight="1">
      <c r="A33" s="169"/>
      <c r="B33" s="167"/>
      <c r="C33" s="167"/>
      <c r="D33" s="109"/>
      <c r="E33" s="109"/>
      <c r="F33" s="109"/>
      <c r="G33" s="9"/>
      <c r="H33" s="9"/>
      <c r="I33" s="9"/>
      <c r="J33" s="9"/>
      <c r="K33" s="9"/>
      <c r="L33" s="9"/>
      <c r="M33" s="9"/>
      <c r="N33" s="9"/>
      <c r="O33" s="9"/>
      <c r="P33" s="9"/>
      <c r="Q33" s="9"/>
      <c r="R33" s="9"/>
      <c r="S33" s="9"/>
      <c r="T33" s="9"/>
      <c r="U33" s="9"/>
      <c r="V33" s="9"/>
      <c r="W33" s="9"/>
      <c r="X33" s="9"/>
      <c r="Y33" s="9"/>
    </row>
    <row r="34" spans="1:25" ht="13.5" customHeight="1">
      <c r="A34" s="169"/>
      <c r="B34" s="166" t="s">
        <v>25</v>
      </c>
      <c r="C34" s="167"/>
      <c r="D34" s="110">
        <f>SUM(D28:D33)</f>
        <v>0</v>
      </c>
      <c r="E34" s="110"/>
      <c r="F34" s="110"/>
      <c r="G34" s="9"/>
      <c r="H34" s="9"/>
      <c r="I34" s="9"/>
      <c r="J34" s="9"/>
      <c r="K34" s="9"/>
      <c r="L34" s="9"/>
      <c r="M34" s="9"/>
      <c r="N34" s="9"/>
      <c r="O34" s="9"/>
      <c r="P34" s="9"/>
      <c r="Q34" s="9"/>
      <c r="R34" s="9"/>
      <c r="S34" s="9"/>
      <c r="T34" s="9"/>
      <c r="U34" s="9"/>
      <c r="V34" s="9"/>
      <c r="W34" s="9"/>
      <c r="X34" s="9"/>
      <c r="Y34" s="9"/>
    </row>
    <row r="35" spans="1:25" ht="13.5" customHeight="1">
      <c r="A35" s="169"/>
      <c r="B35" s="172" t="s">
        <v>26</v>
      </c>
      <c r="C35" s="167"/>
      <c r="D35" s="109"/>
      <c r="E35" s="109"/>
      <c r="F35" s="109"/>
      <c r="G35" s="9"/>
      <c r="H35" s="9"/>
      <c r="I35" s="9"/>
      <c r="J35" s="9"/>
      <c r="K35" s="9"/>
      <c r="L35" s="9"/>
      <c r="M35" s="9"/>
      <c r="N35" s="9"/>
      <c r="O35" s="9"/>
      <c r="P35" s="9"/>
      <c r="Q35" s="9"/>
      <c r="R35" s="9"/>
      <c r="S35" s="9"/>
      <c r="T35" s="9"/>
      <c r="U35" s="9"/>
      <c r="V35" s="9"/>
      <c r="W35" s="9"/>
      <c r="X35" s="9"/>
      <c r="Y35" s="9"/>
    </row>
    <row r="36" spans="1:25" ht="13.5" customHeight="1">
      <c r="A36" s="169"/>
      <c r="B36" s="167"/>
      <c r="C36" s="167"/>
      <c r="D36" s="109"/>
      <c r="E36" s="109"/>
      <c r="F36" s="109"/>
      <c r="G36" s="9"/>
      <c r="H36" s="9"/>
      <c r="I36" s="9"/>
      <c r="J36" s="9"/>
      <c r="K36" s="9"/>
      <c r="L36" s="9"/>
      <c r="M36" s="9"/>
      <c r="N36" s="9"/>
      <c r="O36" s="9"/>
      <c r="P36" s="9"/>
      <c r="Q36" s="9"/>
      <c r="R36" s="9"/>
      <c r="S36" s="9"/>
      <c r="T36" s="9"/>
      <c r="U36" s="9"/>
      <c r="V36" s="9"/>
      <c r="W36" s="9"/>
      <c r="X36" s="9"/>
      <c r="Y36" s="9"/>
    </row>
    <row r="37" spans="1:25" ht="13.5" customHeight="1">
      <c r="A37" s="169"/>
      <c r="B37" s="167"/>
      <c r="C37" s="167"/>
      <c r="D37" s="109"/>
      <c r="E37" s="109"/>
      <c r="F37" s="109"/>
      <c r="G37" s="9"/>
      <c r="H37" s="9"/>
      <c r="I37" s="9"/>
      <c r="J37" s="9"/>
      <c r="K37" s="9"/>
      <c r="L37" s="9"/>
      <c r="M37" s="9"/>
      <c r="N37" s="9"/>
      <c r="O37" s="9"/>
      <c r="P37" s="9"/>
      <c r="Q37" s="9"/>
      <c r="R37" s="9"/>
      <c r="S37" s="9"/>
      <c r="T37" s="9"/>
      <c r="U37" s="9"/>
      <c r="V37" s="9"/>
      <c r="W37" s="9"/>
      <c r="X37" s="9"/>
      <c r="Y37" s="9"/>
    </row>
    <row r="38" spans="1:25" ht="13.5" customHeight="1">
      <c r="A38" s="169"/>
      <c r="B38" s="167"/>
      <c r="C38" s="167"/>
      <c r="D38" s="109"/>
      <c r="E38" s="109"/>
      <c r="F38" s="109"/>
      <c r="G38" s="9"/>
      <c r="H38" s="9"/>
      <c r="I38" s="9"/>
      <c r="J38" s="9"/>
      <c r="K38" s="9"/>
      <c r="L38" s="9"/>
      <c r="M38" s="9"/>
      <c r="N38" s="9"/>
      <c r="O38" s="9"/>
      <c r="P38" s="9"/>
      <c r="Q38" s="9"/>
      <c r="R38" s="9"/>
      <c r="S38" s="9"/>
      <c r="T38" s="9"/>
      <c r="U38" s="9"/>
      <c r="V38" s="9"/>
      <c r="W38" s="9"/>
      <c r="X38" s="9"/>
      <c r="Y38" s="9"/>
    </row>
    <row r="39" spans="1:25" ht="13.5" customHeight="1">
      <c r="A39" s="169"/>
      <c r="B39" s="167"/>
      <c r="C39" s="167"/>
      <c r="D39" s="109"/>
      <c r="E39" s="109"/>
      <c r="F39" s="109"/>
      <c r="G39" s="9"/>
      <c r="H39" s="9"/>
      <c r="I39" s="9"/>
      <c r="J39" s="9"/>
      <c r="K39" s="9"/>
      <c r="L39" s="9"/>
      <c r="M39" s="9"/>
      <c r="N39" s="9"/>
      <c r="O39" s="9"/>
      <c r="P39" s="9"/>
      <c r="Q39" s="9"/>
      <c r="R39" s="9"/>
      <c r="S39" s="9"/>
      <c r="T39" s="9"/>
      <c r="U39" s="9"/>
      <c r="V39" s="9"/>
      <c r="W39" s="9"/>
      <c r="X39" s="9"/>
      <c r="Y39" s="9"/>
    </row>
    <row r="40" spans="1:25" ht="13.5" customHeight="1">
      <c r="A40" s="169"/>
      <c r="B40" s="167"/>
      <c r="C40" s="167"/>
      <c r="D40" s="109"/>
      <c r="E40" s="109"/>
      <c r="F40" s="109"/>
      <c r="G40" s="9"/>
      <c r="H40" s="9"/>
      <c r="I40" s="9"/>
      <c r="J40" s="9"/>
      <c r="K40" s="9"/>
      <c r="L40" s="9"/>
      <c r="M40" s="9"/>
      <c r="N40" s="9"/>
      <c r="O40" s="9"/>
      <c r="P40" s="9"/>
      <c r="Q40" s="9"/>
      <c r="R40" s="9"/>
      <c r="S40" s="9"/>
      <c r="T40" s="9"/>
      <c r="U40" s="9"/>
      <c r="V40" s="9"/>
      <c r="W40" s="9"/>
      <c r="X40" s="9"/>
      <c r="Y40" s="9"/>
    </row>
    <row r="41" spans="1:25" ht="13.5" customHeight="1">
      <c r="A41" s="169"/>
      <c r="B41" s="167"/>
      <c r="C41" s="167"/>
      <c r="D41" s="109"/>
      <c r="E41" s="109"/>
      <c r="F41" s="109"/>
      <c r="G41" s="9"/>
      <c r="H41" s="9"/>
      <c r="I41" s="9"/>
      <c r="J41" s="9"/>
      <c r="K41" s="9"/>
      <c r="L41" s="9"/>
      <c r="M41" s="9"/>
      <c r="N41" s="9"/>
      <c r="O41" s="9"/>
      <c r="P41" s="9"/>
      <c r="Q41" s="9"/>
      <c r="R41" s="9"/>
      <c r="S41" s="9"/>
      <c r="T41" s="9"/>
      <c r="U41" s="9"/>
      <c r="V41" s="9"/>
      <c r="W41" s="9"/>
      <c r="X41" s="9"/>
      <c r="Y41" s="9"/>
    </row>
    <row r="42" spans="1:25" ht="13.5" customHeight="1">
      <c r="A42" s="169"/>
      <c r="B42" s="167"/>
      <c r="C42" s="167"/>
      <c r="D42" s="109"/>
      <c r="E42" s="109"/>
      <c r="F42" s="109"/>
      <c r="G42" s="9"/>
      <c r="H42" s="9"/>
      <c r="I42" s="9"/>
      <c r="J42" s="9"/>
      <c r="K42" s="9"/>
      <c r="L42" s="9"/>
      <c r="M42" s="9"/>
      <c r="N42" s="9"/>
      <c r="O42" s="9"/>
      <c r="P42" s="9"/>
      <c r="Q42" s="9"/>
      <c r="R42" s="9"/>
      <c r="S42" s="9"/>
      <c r="T42" s="9"/>
      <c r="U42" s="9"/>
      <c r="V42" s="9"/>
      <c r="W42" s="9"/>
      <c r="X42" s="9"/>
      <c r="Y42" s="9"/>
    </row>
    <row r="43" spans="1:25" ht="13.5" customHeight="1">
      <c r="A43" s="169"/>
      <c r="B43" s="167"/>
      <c r="C43" s="167"/>
      <c r="D43" s="109"/>
      <c r="E43" s="109"/>
      <c r="F43" s="109"/>
      <c r="G43" s="9"/>
      <c r="H43" s="9"/>
      <c r="I43" s="9"/>
      <c r="J43" s="9"/>
      <c r="K43" s="9"/>
      <c r="L43" s="9"/>
      <c r="M43" s="9"/>
      <c r="N43" s="9"/>
      <c r="O43" s="9"/>
      <c r="P43" s="9"/>
      <c r="Q43" s="9"/>
      <c r="R43" s="9"/>
      <c r="S43" s="9"/>
      <c r="T43" s="9"/>
      <c r="U43" s="9"/>
      <c r="V43" s="9"/>
      <c r="W43" s="9"/>
      <c r="X43" s="9"/>
      <c r="Y43" s="9"/>
    </row>
    <row r="44" spans="1:25" ht="13.5" customHeight="1">
      <c r="A44" s="169"/>
      <c r="B44" s="166" t="s">
        <v>28</v>
      </c>
      <c r="C44" s="167"/>
      <c r="D44" s="110">
        <f>SUM(D35:D43)</f>
        <v>0</v>
      </c>
      <c r="E44" s="110"/>
      <c r="F44" s="110"/>
      <c r="G44" s="9"/>
      <c r="H44" s="9"/>
      <c r="I44" s="9"/>
      <c r="J44" s="9"/>
      <c r="K44" s="9"/>
      <c r="L44" s="9"/>
      <c r="M44" s="9"/>
      <c r="N44" s="9"/>
      <c r="O44" s="9"/>
      <c r="P44" s="9"/>
      <c r="Q44" s="9"/>
      <c r="R44" s="9"/>
      <c r="S44" s="9"/>
      <c r="T44" s="9"/>
      <c r="U44" s="9"/>
      <c r="V44" s="9"/>
      <c r="W44" s="9"/>
      <c r="X44" s="9"/>
      <c r="Y44" s="9"/>
    </row>
    <row r="45" spans="1:25" ht="13.5" customHeight="1">
      <c r="A45" s="166" t="s">
        <v>14</v>
      </c>
      <c r="B45" s="167"/>
      <c r="C45" s="167"/>
      <c r="D45" s="110">
        <f>D13+D20+D27+D34+D44</f>
        <v>0</v>
      </c>
      <c r="E45" s="110"/>
      <c r="F45" s="110"/>
      <c r="G45" s="9"/>
      <c r="H45" s="9"/>
      <c r="I45" s="9"/>
      <c r="J45" s="9"/>
      <c r="K45" s="9"/>
      <c r="L45" s="9"/>
      <c r="M45" s="9"/>
      <c r="N45" s="9"/>
      <c r="O45" s="9"/>
      <c r="P45" s="9"/>
      <c r="Q45" s="9"/>
      <c r="R45" s="9"/>
      <c r="S45" s="9"/>
      <c r="T45" s="9"/>
      <c r="U45" s="9"/>
      <c r="V45" s="9"/>
      <c r="W45" s="9"/>
      <c r="X45" s="9"/>
      <c r="Y45" s="9"/>
    </row>
    <row r="46" spans="1:25" ht="13.5" customHeight="1">
      <c r="A46" s="89"/>
      <c r="B46" s="89"/>
      <c r="C46" s="90" t="s">
        <v>218</v>
      </c>
      <c r="D46" s="89"/>
      <c r="E46" s="89"/>
      <c r="F46" s="89"/>
      <c r="G46" s="2"/>
      <c r="H46" s="2"/>
      <c r="I46" s="2"/>
      <c r="J46" s="2"/>
      <c r="K46" s="2"/>
      <c r="L46" s="2"/>
      <c r="M46" s="2"/>
      <c r="N46" s="2"/>
      <c r="O46" s="2"/>
      <c r="P46" s="2"/>
      <c r="Q46" s="2"/>
      <c r="R46" s="2"/>
      <c r="S46" s="2"/>
      <c r="T46" s="2"/>
      <c r="U46" s="2"/>
      <c r="V46" s="2"/>
      <c r="W46" s="2"/>
      <c r="X46" s="2"/>
      <c r="Y46" s="2"/>
    </row>
    <row r="47" spans="1:25" ht="18" customHeight="1">
      <c r="A47" s="84"/>
      <c r="B47" s="86"/>
      <c r="C47" s="86"/>
      <c r="D47" s="86"/>
      <c r="E47" s="86"/>
      <c r="F47" s="86"/>
      <c r="G47" s="2"/>
      <c r="H47" s="2"/>
      <c r="I47" s="2"/>
      <c r="J47" s="2"/>
      <c r="K47" s="2"/>
      <c r="L47" s="2"/>
      <c r="M47" s="2"/>
      <c r="N47" s="2"/>
      <c r="O47" s="2"/>
      <c r="P47" s="2"/>
      <c r="Q47" s="2"/>
      <c r="R47" s="2"/>
      <c r="S47" s="2"/>
      <c r="T47" s="2"/>
      <c r="U47" s="2"/>
      <c r="V47" s="2"/>
      <c r="W47" s="2"/>
      <c r="X47" s="2"/>
      <c r="Y47" s="2"/>
    </row>
    <row r="48" spans="1:25" ht="24" customHeight="1">
      <c r="A48" s="85" t="s">
        <v>237</v>
      </c>
      <c r="B48" s="86"/>
      <c r="C48" s="85"/>
      <c r="D48" s="85"/>
      <c r="E48" s="85"/>
      <c r="F48" s="86"/>
      <c r="G48" s="2"/>
      <c r="H48" s="2"/>
      <c r="I48" s="2"/>
      <c r="J48" s="2"/>
      <c r="K48" s="2"/>
      <c r="L48" s="2"/>
      <c r="M48" s="2"/>
      <c r="N48" s="2"/>
      <c r="O48" s="2"/>
      <c r="P48" s="2"/>
      <c r="Q48" s="2"/>
      <c r="R48" s="2"/>
      <c r="S48" s="2"/>
      <c r="T48" s="2"/>
      <c r="U48" s="2"/>
      <c r="V48" s="2"/>
      <c r="W48" s="2"/>
      <c r="X48" s="2"/>
      <c r="Y48" s="2"/>
    </row>
    <row r="49" spans="1:25" ht="24" customHeight="1">
      <c r="A49" s="27" t="s">
        <v>242</v>
      </c>
      <c r="B49" s="86"/>
      <c r="C49" s="86"/>
      <c r="D49" s="86" t="str">
        <f>+D3</f>
        <v>国立大学法人○○大学</v>
      </c>
      <c r="E49" s="86"/>
      <c r="F49" s="86"/>
      <c r="G49" s="2"/>
      <c r="H49" s="2"/>
      <c r="I49" s="2"/>
      <c r="J49" s="2"/>
      <c r="K49" s="2"/>
      <c r="L49" s="2"/>
      <c r="M49" s="2"/>
      <c r="N49" s="2"/>
      <c r="O49" s="2"/>
      <c r="P49" s="2"/>
      <c r="Q49" s="2"/>
      <c r="R49" s="2"/>
      <c r="S49" s="2"/>
      <c r="T49" s="2"/>
      <c r="U49" s="2"/>
      <c r="V49" s="2"/>
      <c r="W49" s="2"/>
      <c r="X49" s="2"/>
      <c r="Y49" s="2"/>
    </row>
    <row r="50" spans="1:25" ht="18" customHeight="1">
      <c r="A50" s="86"/>
      <c r="B50" s="86"/>
      <c r="C50" s="86"/>
      <c r="D50" s="87"/>
      <c r="E50" s="86"/>
      <c r="F50" s="88" t="s">
        <v>236</v>
      </c>
      <c r="G50" s="2"/>
      <c r="H50" s="2"/>
      <c r="I50" s="2"/>
      <c r="J50" s="2"/>
      <c r="K50" s="2"/>
      <c r="L50" s="2"/>
      <c r="M50" s="2"/>
      <c r="N50" s="2"/>
      <c r="O50" s="2"/>
      <c r="P50" s="2"/>
      <c r="Q50" s="2"/>
      <c r="R50" s="2"/>
      <c r="S50" s="2"/>
      <c r="T50" s="2"/>
      <c r="U50" s="2"/>
      <c r="V50" s="2"/>
      <c r="W50" s="2"/>
      <c r="X50" s="2"/>
      <c r="Y50" s="2"/>
    </row>
    <row r="51" spans="1:25" ht="13.5" customHeight="1">
      <c r="A51" s="168" t="s">
        <v>3</v>
      </c>
      <c r="B51" s="169"/>
      <c r="C51" s="169"/>
      <c r="D51" s="168" t="s">
        <v>235</v>
      </c>
      <c r="E51" s="168" t="s">
        <v>21</v>
      </c>
      <c r="F51" s="168" t="s">
        <v>221</v>
      </c>
      <c r="G51" s="2"/>
      <c r="H51" s="2"/>
      <c r="I51" s="2"/>
      <c r="J51" s="2"/>
      <c r="K51" s="2"/>
      <c r="L51" s="2"/>
      <c r="M51" s="2"/>
      <c r="N51" s="2"/>
      <c r="O51" s="2"/>
      <c r="P51" s="2"/>
      <c r="Q51" s="2"/>
      <c r="R51" s="2"/>
      <c r="S51" s="2"/>
      <c r="T51" s="2"/>
      <c r="U51" s="2"/>
      <c r="V51" s="2"/>
      <c r="W51" s="2"/>
      <c r="X51" s="2"/>
      <c r="Y51" s="2"/>
    </row>
    <row r="52" spans="1:25" ht="13.5" customHeight="1">
      <c r="A52" s="169"/>
      <c r="B52" s="169"/>
      <c r="C52" s="169"/>
      <c r="D52" s="169"/>
      <c r="E52" s="169"/>
      <c r="F52" s="168"/>
      <c r="G52" s="2"/>
      <c r="H52" s="2"/>
      <c r="I52" s="2"/>
      <c r="J52" s="2"/>
      <c r="K52" s="2"/>
      <c r="L52" s="2"/>
      <c r="M52" s="2"/>
      <c r="N52" s="2"/>
      <c r="O52" s="2"/>
      <c r="P52" s="2"/>
      <c r="Q52" s="2"/>
      <c r="R52" s="2"/>
      <c r="S52" s="2"/>
      <c r="T52" s="2"/>
      <c r="U52" s="2"/>
      <c r="V52" s="2"/>
      <c r="W52" s="2"/>
      <c r="X52" s="2"/>
      <c r="Y52" s="2"/>
    </row>
    <row r="53" spans="1:25" ht="13.5" customHeight="1">
      <c r="A53" s="171" t="s">
        <v>8</v>
      </c>
      <c r="B53" s="172" t="s">
        <v>9</v>
      </c>
      <c r="C53" s="167"/>
      <c r="D53" s="109"/>
      <c r="E53" s="109"/>
      <c r="F53" s="109"/>
      <c r="G53" s="2"/>
      <c r="H53" s="2"/>
      <c r="I53" s="2"/>
      <c r="J53" s="2"/>
      <c r="K53" s="2"/>
      <c r="L53" s="2"/>
      <c r="M53" s="2"/>
      <c r="N53" s="2"/>
      <c r="O53" s="2"/>
      <c r="P53" s="2"/>
      <c r="Q53" s="2"/>
      <c r="R53" s="2"/>
      <c r="S53" s="2"/>
      <c r="T53" s="2"/>
      <c r="U53" s="2"/>
      <c r="V53" s="2"/>
      <c r="W53" s="2"/>
      <c r="X53" s="2"/>
      <c r="Y53" s="2"/>
    </row>
    <row r="54" spans="1:25" ht="13.5" customHeight="1">
      <c r="A54" s="169"/>
      <c r="B54" s="167"/>
      <c r="C54" s="167"/>
      <c r="D54" s="109"/>
      <c r="E54" s="109"/>
      <c r="F54" s="109"/>
      <c r="G54" s="2"/>
      <c r="H54" s="2"/>
      <c r="I54" s="2"/>
      <c r="J54" s="2"/>
      <c r="K54" s="2"/>
      <c r="L54" s="2"/>
      <c r="M54" s="2"/>
      <c r="N54" s="2"/>
      <c r="O54" s="2"/>
      <c r="P54" s="2"/>
      <c r="Q54" s="2"/>
      <c r="R54" s="2"/>
      <c r="S54" s="2"/>
      <c r="T54" s="2"/>
      <c r="U54" s="2"/>
      <c r="V54" s="2"/>
      <c r="W54" s="2"/>
      <c r="X54" s="2"/>
      <c r="Y54" s="2"/>
    </row>
    <row r="55" spans="1:25" ht="13.5" customHeight="1">
      <c r="A55" s="169"/>
      <c r="B55" s="167"/>
      <c r="C55" s="167"/>
      <c r="D55" s="109"/>
      <c r="E55" s="109"/>
      <c r="F55" s="109"/>
      <c r="G55" s="2"/>
      <c r="H55" s="2"/>
      <c r="I55" s="2"/>
      <c r="J55" s="2"/>
      <c r="K55" s="2"/>
      <c r="L55" s="2"/>
      <c r="M55" s="2"/>
      <c r="N55" s="2"/>
      <c r="O55" s="2"/>
      <c r="P55" s="2"/>
      <c r="Q55" s="2"/>
      <c r="R55" s="2"/>
      <c r="S55" s="2"/>
      <c r="T55" s="2"/>
      <c r="U55" s="2"/>
      <c r="V55" s="2"/>
      <c r="W55" s="2"/>
      <c r="X55" s="2"/>
      <c r="Y55" s="2"/>
    </row>
    <row r="56" spans="1:25" ht="13.5" customHeight="1">
      <c r="A56" s="169"/>
      <c r="B56" s="167"/>
      <c r="C56" s="167"/>
      <c r="D56" s="109"/>
      <c r="E56" s="109"/>
      <c r="F56" s="109"/>
      <c r="G56" s="2"/>
      <c r="H56" s="2"/>
      <c r="I56" s="2"/>
      <c r="J56" s="2"/>
      <c r="K56" s="2"/>
      <c r="L56" s="2"/>
      <c r="M56" s="2"/>
      <c r="N56" s="2"/>
      <c r="O56" s="2"/>
      <c r="P56" s="2"/>
      <c r="Q56" s="2"/>
      <c r="R56" s="2"/>
      <c r="S56" s="2"/>
      <c r="T56" s="2"/>
      <c r="U56" s="2"/>
      <c r="V56" s="2"/>
      <c r="W56" s="2"/>
      <c r="X56" s="2"/>
      <c r="Y56" s="2"/>
    </row>
    <row r="57" spans="1:25" ht="13.5" customHeight="1">
      <c r="A57" s="169"/>
      <c r="B57" s="167"/>
      <c r="C57" s="167"/>
      <c r="D57" s="109"/>
      <c r="E57" s="109"/>
      <c r="F57" s="109"/>
      <c r="G57" s="2"/>
      <c r="H57" s="2"/>
      <c r="I57" s="2"/>
      <c r="J57" s="2"/>
      <c r="K57" s="2"/>
      <c r="L57" s="2"/>
      <c r="M57" s="2"/>
      <c r="N57" s="2"/>
      <c r="O57" s="2"/>
      <c r="P57" s="2"/>
      <c r="Q57" s="2"/>
      <c r="R57" s="2"/>
      <c r="S57" s="2"/>
      <c r="T57" s="2"/>
      <c r="U57" s="2"/>
      <c r="V57" s="2"/>
      <c r="W57" s="2"/>
      <c r="X57" s="2"/>
      <c r="Y57" s="2"/>
    </row>
    <row r="58" spans="1:25" ht="13.5" customHeight="1">
      <c r="A58" s="169"/>
      <c r="B58" s="167"/>
      <c r="C58" s="167"/>
      <c r="D58" s="109"/>
      <c r="E58" s="109"/>
      <c r="F58" s="109"/>
      <c r="G58" s="2"/>
      <c r="H58" s="2"/>
      <c r="I58" s="2"/>
      <c r="J58" s="2"/>
      <c r="K58" s="2"/>
      <c r="L58" s="2"/>
      <c r="M58" s="2"/>
      <c r="N58" s="2"/>
      <c r="O58" s="2"/>
      <c r="P58" s="2"/>
      <c r="Q58" s="2"/>
      <c r="R58" s="2"/>
      <c r="S58" s="2"/>
      <c r="T58" s="2"/>
      <c r="U58" s="2"/>
      <c r="V58" s="2"/>
      <c r="W58" s="2"/>
      <c r="X58" s="2"/>
      <c r="Y58" s="2"/>
    </row>
    <row r="59" spans="1:25" ht="13.5" customHeight="1">
      <c r="A59" s="169"/>
      <c r="B59" s="166" t="s">
        <v>22</v>
      </c>
      <c r="C59" s="167"/>
      <c r="D59" s="110">
        <f>SUM(D53:D58)</f>
        <v>0</v>
      </c>
      <c r="E59" s="110"/>
      <c r="F59" s="110"/>
      <c r="G59" s="2"/>
      <c r="H59" s="2"/>
      <c r="I59" s="2"/>
      <c r="J59" s="2"/>
      <c r="K59" s="2"/>
      <c r="L59" s="2"/>
      <c r="M59" s="2"/>
      <c r="N59" s="2"/>
      <c r="O59" s="2"/>
      <c r="P59" s="2"/>
      <c r="Q59" s="2"/>
      <c r="R59" s="2"/>
      <c r="S59" s="2"/>
      <c r="T59" s="2"/>
      <c r="U59" s="2"/>
      <c r="V59" s="2"/>
      <c r="W59" s="2"/>
      <c r="X59" s="2"/>
      <c r="Y59" s="2"/>
    </row>
    <row r="60" spans="1:25" ht="13.5" customHeight="1">
      <c r="A60" s="169"/>
      <c r="B60" s="172" t="s">
        <v>10</v>
      </c>
      <c r="C60" s="167"/>
      <c r="D60" s="109"/>
      <c r="E60" s="109"/>
      <c r="F60" s="109"/>
      <c r="G60" s="2"/>
      <c r="H60" s="2"/>
      <c r="I60" s="2"/>
      <c r="J60" s="2"/>
      <c r="K60" s="2"/>
      <c r="L60" s="2"/>
      <c r="M60" s="2"/>
      <c r="N60" s="2"/>
      <c r="O60" s="2"/>
      <c r="P60" s="2"/>
      <c r="Q60" s="2"/>
      <c r="R60" s="2"/>
      <c r="S60" s="2"/>
      <c r="T60" s="2"/>
      <c r="U60" s="2"/>
      <c r="V60" s="2"/>
      <c r="W60" s="2"/>
      <c r="X60" s="2"/>
      <c r="Y60" s="2"/>
    </row>
    <row r="61" spans="1:25" ht="13.5" customHeight="1">
      <c r="A61" s="169"/>
      <c r="B61" s="167"/>
      <c r="C61" s="167"/>
      <c r="D61" s="109"/>
      <c r="E61" s="109"/>
      <c r="F61" s="109"/>
      <c r="G61" s="2"/>
      <c r="H61" s="2"/>
      <c r="I61" s="2"/>
      <c r="J61" s="2"/>
      <c r="K61" s="2"/>
      <c r="L61" s="2"/>
      <c r="M61" s="2"/>
      <c r="N61" s="2"/>
      <c r="O61" s="2"/>
      <c r="P61" s="2"/>
      <c r="Q61" s="2"/>
      <c r="R61" s="2"/>
      <c r="S61" s="2"/>
      <c r="T61" s="2"/>
      <c r="U61" s="2"/>
      <c r="V61" s="2"/>
      <c r="W61" s="2"/>
      <c r="X61" s="2"/>
      <c r="Y61" s="2"/>
    </row>
    <row r="62" spans="1:25" ht="13.5" customHeight="1">
      <c r="A62" s="169"/>
      <c r="B62" s="167"/>
      <c r="C62" s="167"/>
      <c r="D62" s="109"/>
      <c r="E62" s="109"/>
      <c r="F62" s="109"/>
      <c r="G62" s="2"/>
      <c r="H62" s="2"/>
      <c r="I62" s="2"/>
      <c r="J62" s="2"/>
      <c r="K62" s="2"/>
      <c r="L62" s="2"/>
      <c r="M62" s="2"/>
      <c r="N62" s="2"/>
      <c r="O62" s="2"/>
      <c r="P62" s="2"/>
      <c r="Q62" s="2"/>
      <c r="R62" s="2"/>
      <c r="S62" s="2"/>
      <c r="T62" s="2"/>
      <c r="U62" s="2"/>
      <c r="V62" s="2"/>
      <c r="W62" s="2"/>
      <c r="X62" s="2"/>
      <c r="Y62" s="2"/>
    </row>
    <row r="63" spans="1:25" ht="13.5" customHeight="1">
      <c r="A63" s="169"/>
      <c r="B63" s="167"/>
      <c r="C63" s="167"/>
      <c r="D63" s="109"/>
      <c r="E63" s="109"/>
      <c r="F63" s="109"/>
      <c r="G63" s="2"/>
      <c r="H63" s="2"/>
      <c r="I63" s="2"/>
      <c r="J63" s="2"/>
      <c r="K63" s="2"/>
      <c r="L63" s="2"/>
      <c r="M63" s="2"/>
      <c r="N63" s="2"/>
      <c r="O63" s="2"/>
      <c r="P63" s="2"/>
      <c r="Q63" s="2"/>
      <c r="R63" s="2"/>
      <c r="S63" s="2"/>
      <c r="T63" s="2"/>
      <c r="U63" s="2"/>
      <c r="V63" s="2"/>
      <c r="W63" s="2"/>
      <c r="X63" s="2"/>
      <c r="Y63" s="2"/>
    </row>
    <row r="64" spans="1:25" ht="13.5" customHeight="1">
      <c r="A64" s="169"/>
      <c r="B64" s="167"/>
      <c r="C64" s="167"/>
      <c r="D64" s="109"/>
      <c r="E64" s="109"/>
      <c r="F64" s="109"/>
      <c r="G64" s="2"/>
      <c r="H64" s="2"/>
      <c r="I64" s="2"/>
      <c r="J64" s="2"/>
      <c r="K64" s="2"/>
      <c r="L64" s="2"/>
      <c r="M64" s="2"/>
      <c r="N64" s="2"/>
      <c r="O64" s="2"/>
      <c r="P64" s="2"/>
      <c r="Q64" s="2"/>
      <c r="R64" s="2"/>
      <c r="S64" s="2"/>
      <c r="T64" s="2"/>
      <c r="U64" s="2"/>
      <c r="V64" s="2"/>
      <c r="W64" s="2"/>
      <c r="X64" s="2"/>
      <c r="Y64" s="2"/>
    </row>
    <row r="65" spans="1:25" ht="13.5" customHeight="1">
      <c r="A65" s="169"/>
      <c r="B65" s="167"/>
      <c r="C65" s="167"/>
      <c r="D65" s="109"/>
      <c r="E65" s="109"/>
      <c r="F65" s="109"/>
      <c r="G65" s="2"/>
      <c r="H65" s="2"/>
      <c r="I65" s="2"/>
      <c r="J65" s="2"/>
      <c r="K65" s="2"/>
      <c r="L65" s="2"/>
      <c r="M65" s="2"/>
      <c r="N65" s="2"/>
      <c r="O65" s="2"/>
      <c r="P65" s="2"/>
      <c r="Q65" s="2"/>
      <c r="R65" s="2"/>
      <c r="S65" s="2"/>
      <c r="T65" s="2"/>
      <c r="U65" s="2"/>
      <c r="V65" s="2"/>
      <c r="W65" s="2"/>
      <c r="X65" s="2"/>
      <c r="Y65" s="2"/>
    </row>
    <row r="66" spans="1:25" ht="13.5" customHeight="1">
      <c r="A66" s="169"/>
      <c r="B66" s="166" t="s">
        <v>23</v>
      </c>
      <c r="C66" s="167"/>
      <c r="D66" s="110">
        <f>SUM(D60:D65)</f>
        <v>0</v>
      </c>
      <c r="E66" s="110"/>
      <c r="F66" s="110"/>
      <c r="G66" s="2"/>
      <c r="H66" s="2"/>
      <c r="I66" s="2"/>
      <c r="J66" s="2"/>
      <c r="K66" s="2"/>
      <c r="L66" s="2"/>
      <c r="M66" s="2"/>
      <c r="N66" s="2"/>
      <c r="O66" s="2"/>
      <c r="P66" s="2"/>
      <c r="Q66" s="2"/>
      <c r="R66" s="2"/>
      <c r="S66" s="2"/>
      <c r="T66" s="2"/>
      <c r="U66" s="2"/>
      <c r="V66" s="2"/>
      <c r="W66" s="2"/>
      <c r="X66" s="2"/>
      <c r="Y66" s="2"/>
    </row>
    <row r="67" spans="1:25" ht="13.5" customHeight="1">
      <c r="A67" s="169"/>
      <c r="B67" s="172" t="s">
        <v>11</v>
      </c>
      <c r="C67" s="167"/>
      <c r="D67" s="109"/>
      <c r="E67" s="109"/>
      <c r="F67" s="109"/>
      <c r="G67" s="2"/>
      <c r="H67" s="2"/>
      <c r="I67" s="2"/>
      <c r="J67" s="2"/>
      <c r="K67" s="2"/>
      <c r="L67" s="2"/>
      <c r="M67" s="2"/>
      <c r="N67" s="2"/>
      <c r="O67" s="2"/>
      <c r="P67" s="2"/>
      <c r="Q67" s="2"/>
      <c r="R67" s="2"/>
      <c r="S67" s="2"/>
      <c r="T67" s="2"/>
      <c r="U67" s="2"/>
      <c r="V67" s="2"/>
      <c r="W67" s="2"/>
      <c r="X67" s="2"/>
      <c r="Y67" s="2"/>
    </row>
    <row r="68" spans="1:25" ht="13.5" customHeight="1">
      <c r="A68" s="169"/>
      <c r="B68" s="167"/>
      <c r="C68" s="167"/>
      <c r="D68" s="109"/>
      <c r="E68" s="109"/>
      <c r="F68" s="109"/>
      <c r="G68" s="2"/>
      <c r="H68" s="2"/>
      <c r="I68" s="2"/>
      <c r="J68" s="2"/>
      <c r="K68" s="2"/>
      <c r="L68" s="2"/>
      <c r="M68" s="2"/>
      <c r="N68" s="2"/>
      <c r="O68" s="2"/>
      <c r="P68" s="2"/>
      <c r="Q68" s="2"/>
      <c r="R68" s="2"/>
      <c r="S68" s="2"/>
      <c r="T68" s="2"/>
      <c r="U68" s="2"/>
      <c r="V68" s="2"/>
      <c r="W68" s="2"/>
      <c r="X68" s="2"/>
      <c r="Y68" s="2"/>
    </row>
    <row r="69" spans="1:25" ht="13.5" customHeight="1">
      <c r="A69" s="169"/>
      <c r="B69" s="167"/>
      <c r="C69" s="167"/>
      <c r="D69" s="109"/>
      <c r="E69" s="109"/>
      <c r="F69" s="109"/>
      <c r="G69" s="2"/>
      <c r="H69" s="2"/>
      <c r="I69" s="2"/>
      <c r="J69" s="2"/>
      <c r="K69" s="2"/>
      <c r="L69" s="2"/>
      <c r="M69" s="2"/>
      <c r="N69" s="2"/>
      <c r="O69" s="2"/>
      <c r="P69" s="2"/>
      <c r="Q69" s="2"/>
      <c r="R69" s="2"/>
      <c r="S69" s="2"/>
      <c r="T69" s="2"/>
      <c r="U69" s="2"/>
      <c r="V69" s="2"/>
      <c r="W69" s="2"/>
      <c r="X69" s="2"/>
      <c r="Y69" s="2"/>
    </row>
    <row r="70" spans="1:25" ht="13.5" customHeight="1">
      <c r="A70" s="169"/>
      <c r="B70" s="167"/>
      <c r="C70" s="167"/>
      <c r="D70" s="109"/>
      <c r="E70" s="109"/>
      <c r="F70" s="109"/>
      <c r="G70" s="2"/>
      <c r="H70" s="2"/>
      <c r="I70" s="2"/>
      <c r="J70" s="2"/>
      <c r="K70" s="2"/>
      <c r="L70" s="2"/>
      <c r="M70" s="2"/>
      <c r="N70" s="2"/>
      <c r="O70" s="2"/>
      <c r="P70" s="2"/>
      <c r="Q70" s="2"/>
      <c r="R70" s="2"/>
      <c r="S70" s="2"/>
      <c r="T70" s="2"/>
      <c r="U70" s="2"/>
      <c r="V70" s="2"/>
      <c r="W70" s="2"/>
      <c r="X70" s="2"/>
      <c r="Y70" s="2"/>
    </row>
    <row r="71" spans="1:25" ht="13.5" customHeight="1">
      <c r="A71" s="169"/>
      <c r="B71" s="167"/>
      <c r="C71" s="167"/>
      <c r="D71" s="109"/>
      <c r="E71" s="109"/>
      <c r="F71" s="109"/>
      <c r="G71" s="2"/>
      <c r="H71" s="2"/>
      <c r="I71" s="2"/>
      <c r="J71" s="2"/>
      <c r="K71" s="2"/>
      <c r="L71" s="2"/>
      <c r="M71" s="2"/>
      <c r="N71" s="2"/>
      <c r="O71" s="2"/>
      <c r="P71" s="2"/>
      <c r="Q71" s="2"/>
      <c r="R71" s="2"/>
      <c r="S71" s="2"/>
      <c r="T71" s="2"/>
      <c r="U71" s="2"/>
      <c r="V71" s="2"/>
      <c r="W71" s="2"/>
      <c r="X71" s="2"/>
      <c r="Y71" s="2"/>
    </row>
    <row r="72" spans="1:25" ht="13.5" customHeight="1">
      <c r="A72" s="169"/>
      <c r="B72" s="167"/>
      <c r="C72" s="167"/>
      <c r="D72" s="109"/>
      <c r="E72" s="109"/>
      <c r="F72" s="109"/>
      <c r="G72" s="2"/>
      <c r="H72" s="2"/>
      <c r="I72" s="2"/>
      <c r="J72" s="2"/>
      <c r="K72" s="2"/>
      <c r="L72" s="2"/>
      <c r="M72" s="2"/>
      <c r="N72" s="2"/>
      <c r="O72" s="2"/>
      <c r="P72" s="2"/>
      <c r="Q72" s="2"/>
      <c r="R72" s="2"/>
      <c r="S72" s="2"/>
      <c r="T72" s="2"/>
      <c r="U72" s="2"/>
      <c r="V72" s="2"/>
      <c r="W72" s="2"/>
      <c r="X72" s="2"/>
      <c r="Y72" s="2"/>
    </row>
    <row r="73" spans="1:25" ht="13.5" customHeight="1">
      <c r="A73" s="169"/>
      <c r="B73" s="166" t="s">
        <v>24</v>
      </c>
      <c r="C73" s="167"/>
      <c r="D73" s="110">
        <f>SUM(D67:D72)</f>
        <v>0</v>
      </c>
      <c r="E73" s="110"/>
      <c r="F73" s="110"/>
      <c r="G73" s="2"/>
      <c r="H73" s="2"/>
      <c r="I73" s="2"/>
      <c r="J73" s="2"/>
      <c r="K73" s="2"/>
      <c r="L73" s="2"/>
      <c r="M73" s="2"/>
      <c r="N73" s="2"/>
      <c r="O73" s="2"/>
      <c r="P73" s="2"/>
      <c r="Q73" s="2"/>
      <c r="R73" s="2"/>
      <c r="S73" s="2"/>
      <c r="T73" s="2"/>
      <c r="U73" s="2"/>
      <c r="V73" s="2"/>
      <c r="W73" s="2"/>
      <c r="X73" s="2"/>
      <c r="Y73" s="2"/>
    </row>
    <row r="74" spans="1:25">
      <c r="A74" s="169"/>
      <c r="B74" s="172" t="s">
        <v>12</v>
      </c>
      <c r="C74" s="167"/>
      <c r="D74" s="109"/>
      <c r="E74" s="109"/>
      <c r="F74" s="109"/>
      <c r="G74" s="2"/>
      <c r="H74" s="2"/>
      <c r="I74" s="2"/>
      <c r="J74" s="2"/>
      <c r="K74" s="2"/>
      <c r="L74" s="2"/>
      <c r="M74" s="2"/>
      <c r="N74" s="2"/>
      <c r="O74" s="2"/>
      <c r="P74" s="2"/>
      <c r="Q74" s="2"/>
      <c r="R74" s="2"/>
      <c r="S74" s="2"/>
      <c r="T74" s="2"/>
      <c r="U74" s="2"/>
      <c r="V74" s="2"/>
      <c r="W74" s="2"/>
      <c r="X74" s="2"/>
      <c r="Y74" s="2"/>
    </row>
    <row r="75" spans="1:25" ht="13.5" customHeight="1">
      <c r="A75" s="169"/>
      <c r="B75" s="167"/>
      <c r="C75" s="167"/>
      <c r="D75" s="109"/>
      <c r="E75" s="109"/>
      <c r="F75" s="109"/>
      <c r="G75" s="2"/>
      <c r="H75" s="2"/>
      <c r="I75" s="2"/>
      <c r="J75" s="2"/>
      <c r="K75" s="2"/>
      <c r="L75" s="2"/>
      <c r="M75" s="2"/>
      <c r="N75" s="2"/>
      <c r="O75" s="2"/>
      <c r="P75" s="2"/>
      <c r="Q75" s="2"/>
      <c r="R75" s="2"/>
      <c r="S75" s="2"/>
      <c r="T75" s="2"/>
      <c r="U75" s="2"/>
      <c r="V75" s="2"/>
      <c r="W75" s="2"/>
      <c r="X75" s="2"/>
      <c r="Y75" s="2"/>
    </row>
    <row r="76" spans="1:25" ht="13.5" customHeight="1">
      <c r="A76" s="169"/>
      <c r="B76" s="167"/>
      <c r="C76" s="167"/>
      <c r="D76" s="109"/>
      <c r="E76" s="109"/>
      <c r="F76" s="109"/>
      <c r="G76" s="2"/>
      <c r="H76" s="2"/>
      <c r="I76" s="2"/>
      <c r="J76" s="2"/>
      <c r="K76" s="2"/>
      <c r="L76" s="2"/>
      <c r="M76" s="2"/>
      <c r="N76" s="2"/>
      <c r="O76" s="2"/>
      <c r="P76" s="2"/>
      <c r="Q76" s="2"/>
      <c r="R76" s="2"/>
      <c r="S76" s="2"/>
      <c r="T76" s="2"/>
      <c r="U76" s="2"/>
      <c r="V76" s="2"/>
      <c r="W76" s="2"/>
      <c r="X76" s="2"/>
      <c r="Y76" s="2"/>
    </row>
    <row r="77" spans="1:25" ht="13.5" customHeight="1">
      <c r="A77" s="169"/>
      <c r="B77" s="167"/>
      <c r="C77" s="167"/>
      <c r="D77" s="109"/>
      <c r="E77" s="109"/>
      <c r="F77" s="109"/>
      <c r="G77" s="2"/>
      <c r="H77" s="2"/>
      <c r="I77" s="2"/>
      <c r="J77" s="2"/>
      <c r="K77" s="2"/>
      <c r="L77" s="2"/>
      <c r="M77" s="2"/>
      <c r="N77" s="2"/>
      <c r="O77" s="2"/>
      <c r="P77" s="2"/>
      <c r="Q77" s="2"/>
      <c r="R77" s="2"/>
      <c r="S77" s="2"/>
      <c r="T77" s="2"/>
      <c r="U77" s="2"/>
      <c r="V77" s="2"/>
      <c r="W77" s="2"/>
      <c r="X77" s="2"/>
      <c r="Y77" s="2"/>
    </row>
    <row r="78" spans="1:25" ht="13.5" customHeight="1">
      <c r="A78" s="169"/>
      <c r="B78" s="167"/>
      <c r="C78" s="167"/>
      <c r="D78" s="109"/>
      <c r="E78" s="109"/>
      <c r="F78" s="109"/>
      <c r="G78" s="2"/>
      <c r="H78" s="2"/>
      <c r="I78" s="2"/>
      <c r="J78" s="2"/>
      <c r="K78" s="2"/>
      <c r="L78" s="2"/>
      <c r="M78" s="2"/>
      <c r="N78" s="2"/>
      <c r="O78" s="2"/>
      <c r="P78" s="2"/>
      <c r="Q78" s="2"/>
      <c r="R78" s="2"/>
      <c r="S78" s="2"/>
      <c r="T78" s="2"/>
      <c r="U78" s="2"/>
      <c r="V78" s="2"/>
      <c r="W78" s="2"/>
      <c r="X78" s="2"/>
      <c r="Y78" s="2"/>
    </row>
    <row r="79" spans="1:25" ht="13.5" customHeight="1">
      <c r="A79" s="169"/>
      <c r="B79" s="167"/>
      <c r="C79" s="167"/>
      <c r="D79" s="109"/>
      <c r="E79" s="109"/>
      <c r="F79" s="109"/>
      <c r="G79" s="2"/>
      <c r="H79" s="2"/>
      <c r="I79" s="2"/>
      <c r="J79" s="2"/>
      <c r="K79" s="2"/>
      <c r="L79" s="2"/>
      <c r="M79" s="2"/>
      <c r="N79" s="2"/>
      <c r="O79" s="2"/>
      <c r="P79" s="2"/>
      <c r="Q79" s="2"/>
      <c r="R79" s="2"/>
      <c r="S79" s="2"/>
      <c r="T79" s="2"/>
      <c r="U79" s="2"/>
      <c r="V79" s="2"/>
      <c r="W79" s="2"/>
      <c r="X79" s="2"/>
      <c r="Y79" s="2"/>
    </row>
    <row r="80" spans="1:25" ht="13.5" customHeight="1">
      <c r="A80" s="169"/>
      <c r="B80" s="166" t="s">
        <v>25</v>
      </c>
      <c r="C80" s="167"/>
      <c r="D80" s="110">
        <f>SUM(D74:D79)</f>
        <v>0</v>
      </c>
      <c r="E80" s="110"/>
      <c r="F80" s="110"/>
      <c r="G80" s="2"/>
      <c r="H80" s="2"/>
      <c r="I80" s="2"/>
      <c r="J80" s="2"/>
      <c r="K80" s="2"/>
      <c r="L80" s="2"/>
      <c r="M80" s="2"/>
      <c r="N80" s="2"/>
      <c r="O80" s="2"/>
      <c r="P80" s="2"/>
      <c r="Q80" s="2"/>
      <c r="R80" s="2"/>
      <c r="S80" s="2"/>
      <c r="T80" s="2"/>
      <c r="U80" s="2"/>
      <c r="V80" s="2"/>
      <c r="W80" s="2"/>
      <c r="X80" s="2"/>
      <c r="Y80" s="2"/>
    </row>
    <row r="81" spans="1:25" ht="13.5" customHeight="1">
      <c r="A81" s="169"/>
      <c r="B81" s="172" t="s">
        <v>26</v>
      </c>
      <c r="C81" s="167"/>
      <c r="D81" s="109"/>
      <c r="E81" s="109"/>
      <c r="F81" s="109"/>
      <c r="G81" s="2"/>
      <c r="H81" s="2"/>
      <c r="I81" s="2"/>
      <c r="J81" s="2"/>
      <c r="K81" s="2"/>
      <c r="L81" s="2"/>
      <c r="M81" s="2"/>
      <c r="N81" s="2"/>
      <c r="O81" s="2"/>
      <c r="P81" s="2"/>
      <c r="Q81" s="2"/>
      <c r="R81" s="2"/>
      <c r="S81" s="2"/>
      <c r="T81" s="2"/>
      <c r="U81" s="2"/>
      <c r="V81" s="2"/>
      <c r="W81" s="2"/>
      <c r="X81" s="2"/>
      <c r="Y81" s="2"/>
    </row>
    <row r="82" spans="1:25" ht="13.5" customHeight="1">
      <c r="A82" s="169"/>
      <c r="B82" s="167"/>
      <c r="C82" s="167"/>
      <c r="D82" s="109"/>
      <c r="E82" s="109"/>
      <c r="F82" s="109"/>
      <c r="G82" s="2"/>
      <c r="H82" s="2"/>
      <c r="I82" s="2"/>
      <c r="J82" s="2"/>
      <c r="K82" s="2"/>
      <c r="L82" s="2"/>
      <c r="M82" s="2"/>
      <c r="N82" s="2"/>
      <c r="O82" s="2"/>
      <c r="P82" s="2"/>
      <c r="Q82" s="2"/>
      <c r="R82" s="2"/>
      <c r="S82" s="2"/>
      <c r="T82" s="2"/>
      <c r="U82" s="2"/>
      <c r="V82" s="2"/>
      <c r="W82" s="2"/>
      <c r="X82" s="2"/>
      <c r="Y82" s="2"/>
    </row>
    <row r="83" spans="1:25" ht="13.5" customHeight="1">
      <c r="A83" s="169"/>
      <c r="B83" s="167"/>
      <c r="C83" s="167"/>
      <c r="D83" s="109"/>
      <c r="E83" s="109"/>
      <c r="F83" s="109"/>
      <c r="G83" s="2"/>
      <c r="H83" s="2"/>
      <c r="I83" s="2"/>
      <c r="J83" s="2"/>
      <c r="K83" s="2"/>
      <c r="L83" s="2"/>
      <c r="M83" s="2"/>
      <c r="N83" s="2"/>
      <c r="O83" s="2"/>
      <c r="P83" s="2"/>
      <c r="Q83" s="2"/>
      <c r="R83" s="2"/>
      <c r="S83" s="2"/>
      <c r="T83" s="2"/>
      <c r="U83" s="2"/>
      <c r="V83" s="2"/>
      <c r="W83" s="2"/>
      <c r="X83" s="2"/>
      <c r="Y83" s="2"/>
    </row>
    <row r="84" spans="1:25" ht="13.5" customHeight="1">
      <c r="A84" s="169"/>
      <c r="B84" s="167"/>
      <c r="C84" s="167"/>
      <c r="D84" s="109"/>
      <c r="E84" s="109"/>
      <c r="F84" s="109"/>
      <c r="G84" s="2"/>
      <c r="H84" s="2"/>
      <c r="I84" s="2"/>
      <c r="J84" s="2"/>
      <c r="K84" s="2"/>
      <c r="L84" s="2"/>
      <c r="M84" s="2"/>
      <c r="N84" s="2"/>
      <c r="O84" s="2"/>
      <c r="P84" s="2"/>
      <c r="Q84" s="2"/>
      <c r="R84" s="2"/>
      <c r="S84" s="2"/>
      <c r="T84" s="2"/>
      <c r="U84" s="2"/>
      <c r="V84" s="2"/>
      <c r="W84" s="2"/>
      <c r="X84" s="2"/>
      <c r="Y84" s="2"/>
    </row>
    <row r="85" spans="1:25" ht="13.5" customHeight="1">
      <c r="A85" s="169"/>
      <c r="B85" s="167"/>
      <c r="C85" s="167"/>
      <c r="D85" s="109"/>
      <c r="E85" s="109"/>
      <c r="F85" s="109"/>
      <c r="G85" s="2"/>
      <c r="H85" s="2"/>
      <c r="I85" s="2"/>
      <c r="J85" s="2"/>
      <c r="K85" s="2"/>
      <c r="L85" s="2"/>
      <c r="M85" s="2"/>
      <c r="N85" s="2"/>
      <c r="O85" s="2"/>
      <c r="P85" s="2"/>
      <c r="Q85" s="2"/>
      <c r="R85" s="2"/>
      <c r="S85" s="2"/>
      <c r="T85" s="2"/>
      <c r="U85" s="2"/>
      <c r="V85" s="2"/>
      <c r="W85" s="2"/>
      <c r="X85" s="2"/>
      <c r="Y85" s="2"/>
    </row>
    <row r="86" spans="1:25" ht="13.5" customHeight="1">
      <c r="A86" s="169"/>
      <c r="B86" s="167"/>
      <c r="C86" s="167"/>
      <c r="D86" s="109"/>
      <c r="E86" s="109"/>
      <c r="F86" s="109"/>
      <c r="G86" s="2"/>
      <c r="H86" s="2"/>
      <c r="I86" s="2"/>
      <c r="J86" s="2"/>
      <c r="K86" s="2"/>
      <c r="L86" s="2"/>
      <c r="M86" s="2"/>
      <c r="N86" s="2"/>
      <c r="O86" s="2"/>
      <c r="P86" s="2"/>
      <c r="Q86" s="2"/>
      <c r="R86" s="2"/>
      <c r="S86" s="2"/>
      <c r="T86" s="2"/>
      <c r="U86" s="2"/>
      <c r="V86" s="2"/>
      <c r="W86" s="2"/>
      <c r="X86" s="2"/>
      <c r="Y86" s="2"/>
    </row>
    <row r="87" spans="1:25" ht="13.5" customHeight="1">
      <c r="A87" s="169"/>
      <c r="B87" s="167"/>
      <c r="C87" s="167"/>
      <c r="D87" s="109"/>
      <c r="E87" s="109"/>
      <c r="F87" s="109"/>
      <c r="G87" s="2"/>
      <c r="H87" s="2"/>
      <c r="I87" s="2"/>
      <c r="J87" s="2"/>
      <c r="K87" s="2"/>
      <c r="L87" s="2"/>
      <c r="M87" s="2"/>
      <c r="N87" s="2"/>
      <c r="O87" s="2"/>
      <c r="P87" s="2"/>
      <c r="Q87" s="2"/>
      <c r="R87" s="2"/>
      <c r="S87" s="2"/>
      <c r="T87" s="2"/>
      <c r="U87" s="2"/>
      <c r="V87" s="2"/>
      <c r="W87" s="2"/>
      <c r="X87" s="2"/>
      <c r="Y87" s="2"/>
    </row>
    <row r="88" spans="1:25" ht="13.5" customHeight="1">
      <c r="A88" s="169"/>
      <c r="B88" s="167"/>
      <c r="C88" s="167"/>
      <c r="D88" s="109"/>
      <c r="E88" s="109"/>
      <c r="F88" s="109"/>
      <c r="G88" s="2"/>
      <c r="H88" s="2"/>
      <c r="I88" s="2"/>
      <c r="J88" s="2"/>
      <c r="K88" s="2"/>
      <c r="L88" s="2"/>
      <c r="M88" s="2"/>
      <c r="N88" s="2"/>
      <c r="O88" s="2"/>
      <c r="P88" s="2"/>
      <c r="Q88" s="2"/>
      <c r="R88" s="2"/>
      <c r="S88" s="2"/>
      <c r="T88" s="2"/>
      <c r="U88" s="2"/>
      <c r="V88" s="2"/>
      <c r="W88" s="2"/>
      <c r="X88" s="2"/>
      <c r="Y88" s="2"/>
    </row>
    <row r="89" spans="1:25" ht="13.5" customHeight="1">
      <c r="A89" s="169"/>
      <c r="B89" s="167"/>
      <c r="C89" s="167"/>
      <c r="D89" s="109"/>
      <c r="E89" s="109"/>
      <c r="F89" s="109"/>
      <c r="G89" s="2"/>
      <c r="H89" s="2"/>
      <c r="I89" s="2"/>
      <c r="J89" s="2"/>
      <c r="K89" s="2"/>
      <c r="L89" s="2"/>
      <c r="M89" s="2"/>
      <c r="N89" s="2"/>
      <c r="O89" s="2"/>
      <c r="P89" s="2"/>
      <c r="Q89" s="2"/>
      <c r="R89" s="2"/>
      <c r="S89" s="2"/>
      <c r="T89" s="2"/>
      <c r="U89" s="2"/>
      <c r="V89" s="2"/>
      <c r="W89" s="2"/>
      <c r="X89" s="2"/>
      <c r="Y89" s="2"/>
    </row>
    <row r="90" spans="1:25" ht="13.5" customHeight="1">
      <c r="A90" s="169"/>
      <c r="B90" s="166" t="s">
        <v>28</v>
      </c>
      <c r="C90" s="167"/>
      <c r="D90" s="110">
        <f>SUM(D81:D89)</f>
        <v>0</v>
      </c>
      <c r="E90" s="110"/>
      <c r="F90" s="110"/>
      <c r="G90" s="2"/>
      <c r="H90" s="2"/>
      <c r="I90" s="2"/>
      <c r="J90" s="2"/>
      <c r="K90" s="2"/>
      <c r="L90" s="2"/>
      <c r="M90" s="2"/>
      <c r="N90" s="2"/>
      <c r="O90" s="2"/>
      <c r="P90" s="2"/>
      <c r="Q90" s="2"/>
      <c r="R90" s="2"/>
      <c r="S90" s="2"/>
      <c r="T90" s="2"/>
      <c r="U90" s="2"/>
      <c r="V90" s="2"/>
      <c r="W90" s="2"/>
      <c r="X90" s="2"/>
      <c r="Y90" s="2"/>
    </row>
    <row r="91" spans="1:25" ht="13.5" customHeight="1">
      <c r="A91" s="166" t="s">
        <v>14</v>
      </c>
      <c r="B91" s="167"/>
      <c r="C91" s="167"/>
      <c r="D91" s="110">
        <f>D59+D66+D73+D80+D90</f>
        <v>0</v>
      </c>
      <c r="E91" s="110"/>
      <c r="F91" s="110"/>
      <c r="G91" s="2"/>
      <c r="H91" s="2"/>
      <c r="I91" s="2"/>
      <c r="J91" s="2"/>
      <c r="K91" s="2"/>
      <c r="L91" s="2"/>
      <c r="M91" s="2"/>
      <c r="N91" s="2"/>
      <c r="O91" s="2"/>
      <c r="P91" s="2"/>
      <c r="Q91" s="2"/>
      <c r="R91" s="2"/>
      <c r="S91" s="2"/>
      <c r="T91" s="2"/>
      <c r="U91" s="2"/>
      <c r="V91" s="2"/>
      <c r="W91" s="2"/>
      <c r="X91" s="2"/>
      <c r="Y91" s="2"/>
    </row>
    <row r="92" spans="1:25" ht="13.5" customHeight="1">
      <c r="A92" s="91"/>
      <c r="B92" s="91"/>
      <c r="C92" s="92" t="s">
        <v>29</v>
      </c>
      <c r="D92" s="91"/>
      <c r="E92" s="91"/>
      <c r="F92" s="91"/>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sheetData>
  <mergeCells count="32">
    <mergeCell ref="B44:C44"/>
    <mergeCell ref="A5:C6"/>
    <mergeCell ref="D5:D6"/>
    <mergeCell ref="E5:E6"/>
    <mergeCell ref="F5:F6"/>
    <mergeCell ref="A7:A44"/>
    <mergeCell ref="B7:C12"/>
    <mergeCell ref="B13:C13"/>
    <mergeCell ref="B14:C19"/>
    <mergeCell ref="B20:C20"/>
    <mergeCell ref="B21:C26"/>
    <mergeCell ref="B27:C27"/>
    <mergeCell ref="B28:C33"/>
    <mergeCell ref="B34:C34"/>
    <mergeCell ref="B35:C43"/>
    <mergeCell ref="A45:C45"/>
    <mergeCell ref="A51:C52"/>
    <mergeCell ref="D51:D52"/>
    <mergeCell ref="E51:E52"/>
    <mergeCell ref="F51:F52"/>
    <mergeCell ref="B90:C90"/>
    <mergeCell ref="A91:C91"/>
    <mergeCell ref="A53:A90"/>
    <mergeCell ref="B53:C58"/>
    <mergeCell ref="B59:C59"/>
    <mergeCell ref="B60:C65"/>
    <mergeCell ref="B66:C66"/>
    <mergeCell ref="B67:C72"/>
    <mergeCell ref="B73:C73"/>
    <mergeCell ref="B74:C79"/>
    <mergeCell ref="B80:C80"/>
    <mergeCell ref="B81:C89"/>
  </mergeCells>
  <phoneticPr fontId="8"/>
  <pageMargins left="0.59055118110236227" right="0.59055118110236227" top="0.59055118110236227" bottom="0.59055118110236227" header="0.39370078740157483" footer="0.39370078740157483"/>
  <pageSetup paperSize="9" scale="77" fitToHeight="0" orientation="portrait" r:id="rId1"/>
  <headerFooter>
    <oddHeader>&amp;R&amp;A</oddHeader>
    <oddFooter>&amp;C&amp;P / &amp;N</oddFooter>
  </headerFooter>
  <rowBreaks count="1" manualBreakCount="1">
    <brk id="46"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0B72-A632-40EB-85B6-472D274DA8A3}">
  <sheetPr>
    <tabColor rgb="FFFFFF00"/>
    <pageSetUpPr fitToPage="1"/>
  </sheetPr>
  <dimension ref="A1:Y986"/>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18" customHeight="1">
      <c r="A1" s="84" t="s">
        <v>0</v>
      </c>
      <c r="B1" s="27"/>
      <c r="C1" s="27"/>
      <c r="D1" s="27"/>
      <c r="E1" s="27"/>
      <c r="F1" s="27"/>
    </row>
    <row r="2" spans="1:25" ht="24" customHeight="1">
      <c r="A2" s="85" t="s">
        <v>238</v>
      </c>
      <c r="B2" s="86"/>
      <c r="C2" s="85"/>
      <c r="D2" s="85"/>
      <c r="E2" s="85"/>
      <c r="F2" s="86"/>
      <c r="G2" s="2"/>
      <c r="H2" s="2"/>
      <c r="I2" s="2"/>
      <c r="J2" s="2"/>
      <c r="K2" s="2"/>
      <c r="L2" s="2"/>
      <c r="M2" s="2"/>
      <c r="N2" s="2"/>
      <c r="O2" s="2"/>
      <c r="P2" s="2"/>
      <c r="Q2" s="2"/>
      <c r="R2" s="2"/>
      <c r="S2" s="2"/>
      <c r="T2" s="2"/>
      <c r="U2" s="2"/>
      <c r="V2" s="2"/>
      <c r="W2" s="2"/>
      <c r="X2" s="2"/>
      <c r="Y2" s="2"/>
    </row>
    <row r="3" spans="1:25" ht="24" customHeight="1">
      <c r="A3" s="27" t="s">
        <v>250</v>
      </c>
      <c r="B3" s="86"/>
      <c r="C3" s="86"/>
      <c r="D3" s="86" t="s">
        <v>251</v>
      </c>
      <c r="E3" s="86"/>
      <c r="F3" s="86"/>
      <c r="G3" s="2"/>
      <c r="H3" s="2"/>
      <c r="I3" s="2"/>
      <c r="J3" s="2"/>
      <c r="K3" s="2"/>
      <c r="L3" s="2"/>
      <c r="M3" s="2"/>
      <c r="N3" s="2"/>
      <c r="O3" s="2"/>
      <c r="P3" s="2"/>
      <c r="Q3" s="2"/>
      <c r="R3" s="2"/>
      <c r="S3" s="2"/>
      <c r="T3" s="2"/>
      <c r="U3" s="2"/>
      <c r="V3" s="2"/>
      <c r="W3" s="2"/>
      <c r="X3" s="2"/>
      <c r="Y3" s="2"/>
    </row>
    <row r="4" spans="1:25" ht="18" customHeight="1">
      <c r="A4" s="86"/>
      <c r="B4" s="86"/>
      <c r="C4" s="86"/>
      <c r="D4" s="87"/>
      <c r="E4" s="86"/>
      <c r="F4" s="88" t="s">
        <v>236</v>
      </c>
      <c r="G4" s="2"/>
      <c r="H4" s="2"/>
      <c r="I4" s="2"/>
      <c r="J4" s="2"/>
      <c r="K4" s="2"/>
      <c r="L4" s="2"/>
      <c r="M4" s="2"/>
      <c r="N4" s="2"/>
      <c r="O4" s="2"/>
      <c r="P4" s="2"/>
      <c r="Q4" s="2"/>
      <c r="R4" s="2"/>
      <c r="S4" s="2"/>
      <c r="T4" s="2"/>
      <c r="U4" s="2"/>
      <c r="V4" s="2"/>
      <c r="W4" s="2"/>
      <c r="X4" s="2"/>
      <c r="Y4" s="2"/>
    </row>
    <row r="5" spans="1:25" ht="13.5" customHeight="1">
      <c r="A5" s="168" t="s">
        <v>3</v>
      </c>
      <c r="B5" s="170"/>
      <c r="C5" s="170"/>
      <c r="D5" s="168" t="s">
        <v>220</v>
      </c>
      <c r="E5" s="168" t="s">
        <v>21</v>
      </c>
      <c r="F5" s="168" t="s">
        <v>221</v>
      </c>
      <c r="G5" s="2"/>
      <c r="H5" s="2"/>
      <c r="I5" s="2"/>
      <c r="J5" s="2"/>
      <c r="K5" s="2"/>
      <c r="L5" s="2"/>
      <c r="M5" s="2"/>
      <c r="N5" s="2"/>
      <c r="O5" s="2"/>
      <c r="P5" s="2"/>
      <c r="Q5" s="2"/>
      <c r="R5" s="2"/>
      <c r="S5" s="2"/>
      <c r="T5" s="2"/>
      <c r="U5" s="2"/>
      <c r="V5" s="2"/>
      <c r="W5" s="2"/>
      <c r="X5" s="2"/>
      <c r="Y5" s="2"/>
    </row>
    <row r="6" spans="1:25" ht="13.5" customHeight="1">
      <c r="A6" s="170"/>
      <c r="B6" s="170"/>
      <c r="C6" s="170"/>
      <c r="D6" s="170"/>
      <c r="E6" s="170"/>
      <c r="F6" s="168"/>
      <c r="G6" s="2"/>
      <c r="H6" s="2"/>
      <c r="I6" s="2"/>
      <c r="J6" s="2"/>
      <c r="K6" s="2"/>
      <c r="L6" s="2"/>
      <c r="M6" s="2"/>
      <c r="N6" s="2"/>
      <c r="O6" s="2"/>
      <c r="P6" s="2"/>
      <c r="Q6" s="2"/>
      <c r="R6" s="2"/>
      <c r="S6" s="2"/>
      <c r="T6" s="2"/>
      <c r="U6" s="2"/>
      <c r="V6" s="2"/>
      <c r="W6" s="2"/>
      <c r="X6" s="2"/>
      <c r="Y6" s="2"/>
    </row>
    <row r="7" spans="1:25" ht="13.5" customHeight="1">
      <c r="A7" s="171" t="s">
        <v>8</v>
      </c>
      <c r="B7" s="172" t="s">
        <v>9</v>
      </c>
      <c r="C7" s="167"/>
      <c r="D7" s="109"/>
      <c r="E7" s="109"/>
      <c r="F7" s="109"/>
      <c r="G7" s="9"/>
      <c r="H7" s="9"/>
      <c r="I7" s="9"/>
      <c r="J7" s="9"/>
      <c r="K7" s="9"/>
      <c r="L7" s="9"/>
      <c r="M7" s="9"/>
      <c r="N7" s="9"/>
      <c r="O7" s="9"/>
      <c r="P7" s="9"/>
      <c r="Q7" s="9"/>
      <c r="R7" s="9"/>
      <c r="S7" s="9"/>
      <c r="T7" s="9"/>
      <c r="U7" s="9"/>
      <c r="V7" s="9"/>
      <c r="W7" s="9"/>
      <c r="X7" s="9"/>
      <c r="Y7" s="9"/>
    </row>
    <row r="8" spans="1:25" ht="13.5" customHeight="1">
      <c r="A8" s="169"/>
      <c r="B8" s="167"/>
      <c r="C8" s="167"/>
      <c r="D8" s="109"/>
      <c r="E8" s="109"/>
      <c r="F8" s="109"/>
      <c r="G8" s="9"/>
      <c r="H8" s="9"/>
      <c r="I8" s="9"/>
      <c r="J8" s="9"/>
      <c r="K8" s="9"/>
      <c r="L8" s="9"/>
      <c r="M8" s="9"/>
      <c r="N8" s="9"/>
      <c r="O8" s="9"/>
      <c r="P8" s="9"/>
      <c r="Q8" s="9"/>
      <c r="R8" s="9"/>
      <c r="S8" s="9"/>
      <c r="T8" s="9"/>
      <c r="U8" s="9"/>
      <c r="V8" s="9"/>
      <c r="W8" s="9"/>
      <c r="X8" s="9"/>
      <c r="Y8" s="9"/>
    </row>
    <row r="9" spans="1:25" ht="13.5" customHeight="1">
      <c r="A9" s="169"/>
      <c r="B9" s="167"/>
      <c r="C9" s="167"/>
      <c r="D9" s="109"/>
      <c r="E9" s="109"/>
      <c r="F9" s="109"/>
      <c r="G9" s="9"/>
      <c r="H9" s="9"/>
      <c r="I9" s="9"/>
      <c r="J9" s="9"/>
      <c r="K9" s="9"/>
      <c r="L9" s="9"/>
      <c r="M9" s="9"/>
      <c r="N9" s="9"/>
      <c r="O9" s="9"/>
      <c r="P9" s="9"/>
      <c r="Q9" s="9"/>
      <c r="R9" s="9"/>
      <c r="S9" s="9"/>
      <c r="T9" s="9"/>
      <c r="U9" s="9"/>
      <c r="V9" s="9"/>
      <c r="W9" s="9"/>
      <c r="X9" s="9"/>
      <c r="Y9" s="9"/>
    </row>
    <row r="10" spans="1:25" ht="13.5" customHeight="1">
      <c r="A10" s="169"/>
      <c r="B10" s="167"/>
      <c r="C10" s="167"/>
      <c r="D10" s="109"/>
      <c r="E10" s="109"/>
      <c r="F10" s="109"/>
      <c r="G10" s="9"/>
      <c r="H10" s="9"/>
      <c r="I10" s="9"/>
      <c r="J10" s="9"/>
      <c r="K10" s="9"/>
      <c r="L10" s="9"/>
      <c r="M10" s="9"/>
      <c r="N10" s="9"/>
      <c r="O10" s="9"/>
      <c r="P10" s="9"/>
      <c r="Q10" s="9"/>
      <c r="R10" s="9"/>
      <c r="S10" s="9"/>
      <c r="T10" s="9"/>
      <c r="U10" s="9"/>
      <c r="V10" s="9"/>
      <c r="W10" s="9"/>
      <c r="X10" s="9"/>
      <c r="Y10" s="9"/>
    </row>
    <row r="11" spans="1:25" ht="13.5" customHeight="1">
      <c r="A11" s="169"/>
      <c r="B11" s="167"/>
      <c r="C11" s="167"/>
      <c r="D11" s="109"/>
      <c r="E11" s="109"/>
      <c r="F11" s="109"/>
      <c r="G11" s="9"/>
      <c r="H11" s="9"/>
      <c r="I11" s="9"/>
      <c r="J11" s="9"/>
      <c r="K11" s="9"/>
      <c r="L11" s="9"/>
      <c r="M11" s="9"/>
      <c r="N11" s="9"/>
      <c r="O11" s="9"/>
      <c r="P11" s="9"/>
      <c r="Q11" s="9"/>
      <c r="R11" s="9"/>
      <c r="S11" s="9"/>
      <c r="T11" s="9"/>
      <c r="U11" s="9"/>
      <c r="V11" s="9"/>
      <c r="W11" s="9"/>
      <c r="X11" s="9"/>
      <c r="Y11" s="9"/>
    </row>
    <row r="12" spans="1:25" ht="13.5" customHeight="1">
      <c r="A12" s="169"/>
      <c r="B12" s="167"/>
      <c r="C12" s="167"/>
      <c r="D12" s="109"/>
      <c r="E12" s="109"/>
      <c r="F12" s="109"/>
      <c r="G12" s="9"/>
      <c r="H12" s="9"/>
      <c r="I12" s="9"/>
      <c r="J12" s="9"/>
      <c r="K12" s="9"/>
      <c r="L12" s="9"/>
      <c r="M12" s="9"/>
      <c r="N12" s="9"/>
      <c r="O12" s="9"/>
      <c r="P12" s="9"/>
      <c r="Q12" s="9"/>
      <c r="R12" s="9"/>
      <c r="S12" s="9"/>
      <c r="T12" s="9"/>
      <c r="U12" s="9"/>
      <c r="V12" s="9"/>
      <c r="W12" s="9"/>
      <c r="X12" s="9"/>
      <c r="Y12" s="9"/>
    </row>
    <row r="13" spans="1:25" ht="13.5" customHeight="1">
      <c r="A13" s="169"/>
      <c r="B13" s="166" t="s">
        <v>22</v>
      </c>
      <c r="C13" s="167"/>
      <c r="D13" s="110">
        <f>SUM(D7:D12)</f>
        <v>0</v>
      </c>
      <c r="E13" s="110"/>
      <c r="F13" s="110"/>
      <c r="G13" s="9"/>
      <c r="H13" s="9"/>
      <c r="I13" s="9"/>
      <c r="J13" s="9"/>
      <c r="K13" s="9"/>
      <c r="L13" s="9"/>
      <c r="M13" s="9"/>
      <c r="N13" s="9"/>
      <c r="O13" s="9"/>
      <c r="P13" s="9"/>
      <c r="Q13" s="9"/>
      <c r="R13" s="9"/>
      <c r="S13" s="9"/>
      <c r="T13" s="9"/>
      <c r="U13" s="9"/>
      <c r="V13" s="9"/>
      <c r="W13" s="9"/>
      <c r="X13" s="9"/>
      <c r="Y13" s="9"/>
    </row>
    <row r="14" spans="1:25" ht="13.5" customHeight="1">
      <c r="A14" s="169"/>
      <c r="B14" s="172" t="s">
        <v>10</v>
      </c>
      <c r="C14" s="167"/>
      <c r="D14" s="109"/>
      <c r="E14" s="109"/>
      <c r="F14" s="109"/>
      <c r="G14" s="9"/>
      <c r="H14" s="9"/>
      <c r="I14" s="9"/>
      <c r="J14" s="9"/>
      <c r="K14" s="9"/>
      <c r="L14" s="9"/>
      <c r="M14" s="9"/>
      <c r="N14" s="9"/>
      <c r="O14" s="9"/>
      <c r="P14" s="9"/>
      <c r="Q14" s="9"/>
      <c r="R14" s="9"/>
      <c r="S14" s="9"/>
      <c r="T14" s="9"/>
      <c r="U14" s="9"/>
      <c r="V14" s="9"/>
      <c r="W14" s="9"/>
      <c r="X14" s="9"/>
      <c r="Y14" s="9"/>
    </row>
    <row r="15" spans="1:25" ht="13.5" customHeight="1">
      <c r="A15" s="169"/>
      <c r="B15" s="167"/>
      <c r="C15" s="167"/>
      <c r="D15" s="109"/>
      <c r="E15" s="109"/>
      <c r="F15" s="109"/>
      <c r="G15" s="9"/>
      <c r="H15" s="9"/>
      <c r="I15" s="9"/>
      <c r="J15" s="9"/>
      <c r="K15" s="9"/>
      <c r="L15" s="9"/>
      <c r="M15" s="9"/>
      <c r="N15" s="9"/>
      <c r="O15" s="9"/>
      <c r="P15" s="9"/>
      <c r="Q15" s="9"/>
      <c r="R15" s="9"/>
      <c r="S15" s="9"/>
      <c r="T15" s="9"/>
      <c r="U15" s="9"/>
      <c r="V15" s="9"/>
      <c r="W15" s="9"/>
      <c r="X15" s="9"/>
      <c r="Y15" s="9"/>
    </row>
    <row r="16" spans="1:25" ht="13.5" customHeight="1">
      <c r="A16" s="169"/>
      <c r="B16" s="167"/>
      <c r="C16" s="167"/>
      <c r="D16" s="109"/>
      <c r="E16" s="109"/>
      <c r="F16" s="109"/>
      <c r="G16" s="9"/>
      <c r="H16" s="9"/>
      <c r="I16" s="9"/>
      <c r="J16" s="9"/>
      <c r="K16" s="9"/>
      <c r="L16" s="9"/>
      <c r="M16" s="9"/>
      <c r="N16" s="9"/>
      <c r="O16" s="9"/>
      <c r="P16" s="9"/>
      <c r="Q16" s="9"/>
      <c r="R16" s="9"/>
      <c r="S16" s="9"/>
      <c r="T16" s="9"/>
      <c r="U16" s="9"/>
      <c r="V16" s="9"/>
      <c r="W16" s="9"/>
      <c r="X16" s="9"/>
      <c r="Y16" s="9"/>
    </row>
    <row r="17" spans="1:25" ht="13.5" customHeight="1">
      <c r="A17" s="169"/>
      <c r="B17" s="167"/>
      <c r="C17" s="167"/>
      <c r="D17" s="109"/>
      <c r="E17" s="109"/>
      <c r="F17" s="109"/>
      <c r="G17" s="9"/>
      <c r="H17" s="9"/>
      <c r="I17" s="9"/>
      <c r="J17" s="9"/>
      <c r="K17" s="9"/>
      <c r="L17" s="9"/>
      <c r="M17" s="9"/>
      <c r="N17" s="9"/>
      <c r="O17" s="9"/>
      <c r="P17" s="9"/>
      <c r="Q17" s="9"/>
      <c r="R17" s="9"/>
      <c r="S17" s="9"/>
      <c r="T17" s="9"/>
      <c r="U17" s="9"/>
      <c r="V17" s="9"/>
      <c r="W17" s="9"/>
      <c r="X17" s="9"/>
      <c r="Y17" s="9"/>
    </row>
    <row r="18" spans="1:25" ht="13.5" customHeight="1">
      <c r="A18" s="169"/>
      <c r="B18" s="167"/>
      <c r="C18" s="167"/>
      <c r="D18" s="109"/>
      <c r="E18" s="109"/>
      <c r="F18" s="109"/>
      <c r="G18" s="9"/>
      <c r="H18" s="9"/>
      <c r="I18" s="9"/>
      <c r="J18" s="9"/>
      <c r="K18" s="9"/>
      <c r="L18" s="9"/>
      <c r="M18" s="9"/>
      <c r="N18" s="9"/>
      <c r="O18" s="9"/>
      <c r="P18" s="9"/>
      <c r="Q18" s="9"/>
      <c r="R18" s="9"/>
      <c r="S18" s="9"/>
      <c r="T18" s="9"/>
      <c r="U18" s="9"/>
      <c r="V18" s="9"/>
      <c r="W18" s="9"/>
      <c r="X18" s="9"/>
      <c r="Y18" s="9"/>
    </row>
    <row r="19" spans="1:25" ht="13.5" customHeight="1">
      <c r="A19" s="169"/>
      <c r="B19" s="167"/>
      <c r="C19" s="167"/>
      <c r="D19" s="109"/>
      <c r="E19" s="109"/>
      <c r="F19" s="109"/>
      <c r="G19" s="9"/>
      <c r="H19" s="9"/>
      <c r="I19" s="9"/>
      <c r="J19" s="9"/>
      <c r="K19" s="9"/>
      <c r="L19" s="9"/>
      <c r="M19" s="9"/>
      <c r="N19" s="9"/>
      <c r="O19" s="9"/>
      <c r="P19" s="9"/>
      <c r="Q19" s="9"/>
      <c r="R19" s="9"/>
      <c r="S19" s="9"/>
      <c r="T19" s="9"/>
      <c r="U19" s="9"/>
      <c r="V19" s="9"/>
      <c r="W19" s="9"/>
      <c r="X19" s="9"/>
      <c r="Y19" s="9"/>
    </row>
    <row r="20" spans="1:25" ht="13.5" customHeight="1">
      <c r="A20" s="169"/>
      <c r="B20" s="166" t="s">
        <v>23</v>
      </c>
      <c r="C20" s="167"/>
      <c r="D20" s="110">
        <f>SUM(D14:D19)</f>
        <v>0</v>
      </c>
      <c r="E20" s="110"/>
      <c r="F20" s="110"/>
      <c r="G20" s="9"/>
      <c r="H20" s="9"/>
      <c r="I20" s="9"/>
      <c r="J20" s="9"/>
      <c r="K20" s="9"/>
      <c r="L20" s="9"/>
      <c r="M20" s="9"/>
      <c r="N20" s="9"/>
      <c r="O20" s="9"/>
      <c r="P20" s="9"/>
      <c r="Q20" s="9"/>
      <c r="R20" s="9"/>
      <c r="S20" s="9"/>
      <c r="T20" s="9"/>
      <c r="U20" s="9"/>
      <c r="V20" s="9"/>
      <c r="W20" s="9"/>
      <c r="X20" s="9"/>
      <c r="Y20" s="9"/>
    </row>
    <row r="21" spans="1:25" ht="13.5" customHeight="1">
      <c r="A21" s="169"/>
      <c r="B21" s="172" t="s">
        <v>11</v>
      </c>
      <c r="C21" s="167"/>
      <c r="D21" s="109"/>
      <c r="E21" s="109"/>
      <c r="F21" s="109"/>
      <c r="G21" s="9"/>
      <c r="H21" s="9"/>
      <c r="I21" s="9"/>
      <c r="J21" s="9"/>
      <c r="K21" s="9"/>
      <c r="L21" s="9"/>
      <c r="M21" s="9"/>
      <c r="N21" s="9"/>
      <c r="O21" s="9"/>
      <c r="P21" s="9"/>
      <c r="Q21" s="9"/>
      <c r="R21" s="9"/>
      <c r="S21" s="9"/>
      <c r="T21" s="9"/>
      <c r="U21" s="9"/>
      <c r="V21" s="9"/>
      <c r="W21" s="9"/>
      <c r="X21" s="9"/>
      <c r="Y21" s="9"/>
    </row>
    <row r="22" spans="1:25" ht="13.5" customHeight="1">
      <c r="A22" s="169"/>
      <c r="B22" s="167"/>
      <c r="C22" s="167"/>
      <c r="D22" s="109"/>
      <c r="E22" s="109"/>
      <c r="F22" s="109"/>
      <c r="G22" s="9"/>
      <c r="H22" s="9"/>
      <c r="I22" s="9"/>
      <c r="J22" s="9"/>
      <c r="K22" s="9"/>
      <c r="L22" s="9"/>
      <c r="M22" s="9"/>
      <c r="N22" s="9"/>
      <c r="O22" s="9"/>
      <c r="P22" s="9"/>
      <c r="Q22" s="9"/>
      <c r="R22" s="9"/>
      <c r="S22" s="9"/>
      <c r="T22" s="9"/>
      <c r="U22" s="9"/>
      <c r="V22" s="9"/>
      <c r="W22" s="9"/>
      <c r="X22" s="9"/>
      <c r="Y22" s="9"/>
    </row>
    <row r="23" spans="1:25" ht="13.5" customHeight="1">
      <c r="A23" s="169"/>
      <c r="B23" s="167"/>
      <c r="C23" s="167"/>
      <c r="D23" s="109"/>
      <c r="E23" s="109"/>
      <c r="F23" s="109"/>
      <c r="G23" s="9"/>
      <c r="H23" s="9"/>
      <c r="I23" s="9"/>
      <c r="J23" s="9"/>
      <c r="K23" s="9"/>
      <c r="L23" s="9"/>
      <c r="M23" s="9"/>
      <c r="N23" s="9"/>
      <c r="O23" s="9"/>
      <c r="P23" s="9"/>
      <c r="Q23" s="9"/>
      <c r="R23" s="9"/>
      <c r="S23" s="9"/>
      <c r="T23" s="9"/>
      <c r="U23" s="9"/>
      <c r="V23" s="9"/>
      <c r="W23" s="9"/>
      <c r="X23" s="9"/>
      <c r="Y23" s="9"/>
    </row>
    <row r="24" spans="1:25" ht="13.5" customHeight="1">
      <c r="A24" s="169"/>
      <c r="B24" s="167"/>
      <c r="C24" s="167"/>
      <c r="D24" s="109"/>
      <c r="E24" s="109"/>
      <c r="F24" s="109"/>
      <c r="G24" s="9"/>
      <c r="H24" s="9"/>
      <c r="I24" s="9"/>
      <c r="J24" s="9"/>
      <c r="K24" s="9"/>
      <c r="L24" s="9"/>
      <c r="M24" s="9"/>
      <c r="N24" s="9"/>
      <c r="O24" s="9"/>
      <c r="P24" s="9"/>
      <c r="Q24" s="9"/>
      <c r="R24" s="9"/>
      <c r="S24" s="9"/>
      <c r="T24" s="9"/>
      <c r="U24" s="9"/>
      <c r="V24" s="9"/>
      <c r="W24" s="9"/>
      <c r="X24" s="9"/>
      <c r="Y24" s="9"/>
    </row>
    <row r="25" spans="1:25" ht="13.5" customHeight="1">
      <c r="A25" s="169"/>
      <c r="B25" s="167"/>
      <c r="C25" s="167"/>
      <c r="D25" s="109"/>
      <c r="E25" s="109"/>
      <c r="F25" s="109"/>
      <c r="G25" s="9"/>
      <c r="H25" s="9"/>
      <c r="I25" s="9"/>
      <c r="J25" s="9"/>
      <c r="K25" s="9"/>
      <c r="L25" s="9"/>
      <c r="M25" s="9"/>
      <c r="N25" s="9"/>
      <c r="O25" s="9"/>
      <c r="P25" s="9"/>
      <c r="Q25" s="9"/>
      <c r="R25" s="9"/>
      <c r="S25" s="9"/>
      <c r="T25" s="9"/>
      <c r="U25" s="9"/>
      <c r="V25" s="9"/>
      <c r="W25" s="9"/>
      <c r="X25" s="9"/>
      <c r="Y25" s="9"/>
    </row>
    <row r="26" spans="1:25" ht="13.5" customHeight="1">
      <c r="A26" s="169"/>
      <c r="B26" s="167"/>
      <c r="C26" s="167"/>
      <c r="D26" s="109"/>
      <c r="E26" s="109"/>
      <c r="F26" s="109"/>
      <c r="G26" s="9"/>
      <c r="H26" s="9"/>
      <c r="I26" s="9"/>
      <c r="J26" s="9"/>
      <c r="K26" s="9"/>
      <c r="L26" s="9"/>
      <c r="M26" s="9"/>
      <c r="N26" s="9"/>
      <c r="O26" s="9"/>
      <c r="P26" s="9"/>
      <c r="Q26" s="9"/>
      <c r="R26" s="9"/>
      <c r="S26" s="9"/>
      <c r="T26" s="9"/>
      <c r="U26" s="9"/>
      <c r="V26" s="9"/>
      <c r="W26" s="9"/>
      <c r="X26" s="9"/>
      <c r="Y26" s="9"/>
    </row>
    <row r="27" spans="1:25" ht="13.5" customHeight="1">
      <c r="A27" s="169"/>
      <c r="B27" s="166" t="s">
        <v>24</v>
      </c>
      <c r="C27" s="167"/>
      <c r="D27" s="110">
        <f>SUM(D21:D26)</f>
        <v>0</v>
      </c>
      <c r="E27" s="110"/>
      <c r="F27" s="110"/>
      <c r="G27" s="9"/>
      <c r="H27" s="9"/>
      <c r="I27" s="9"/>
      <c r="J27" s="9"/>
      <c r="K27" s="9"/>
      <c r="L27" s="9"/>
      <c r="M27" s="9"/>
      <c r="N27" s="9"/>
      <c r="O27" s="9"/>
      <c r="P27" s="9"/>
      <c r="Q27" s="9"/>
      <c r="R27" s="9"/>
      <c r="S27" s="9"/>
      <c r="T27" s="9"/>
      <c r="U27" s="9"/>
      <c r="V27" s="9"/>
      <c r="W27" s="9"/>
      <c r="X27" s="9"/>
      <c r="Y27" s="9"/>
    </row>
    <row r="28" spans="1:25" ht="13.5" customHeight="1">
      <c r="A28" s="169"/>
      <c r="B28" s="172" t="s">
        <v>12</v>
      </c>
      <c r="C28" s="167"/>
      <c r="D28" s="109"/>
      <c r="E28" s="109"/>
      <c r="F28" s="109"/>
      <c r="G28" s="9"/>
      <c r="H28" s="9"/>
      <c r="I28" s="9"/>
      <c r="J28" s="9"/>
      <c r="K28" s="9"/>
      <c r="L28" s="9"/>
      <c r="M28" s="9"/>
      <c r="N28" s="9"/>
      <c r="O28" s="9"/>
      <c r="P28" s="9"/>
      <c r="Q28" s="9"/>
      <c r="R28" s="9"/>
      <c r="S28" s="9"/>
      <c r="T28" s="9"/>
      <c r="U28" s="9"/>
      <c r="V28" s="9"/>
      <c r="W28" s="9"/>
      <c r="X28" s="9"/>
      <c r="Y28" s="9"/>
    </row>
    <row r="29" spans="1:25" ht="13.5" customHeight="1">
      <c r="A29" s="169"/>
      <c r="B29" s="167"/>
      <c r="C29" s="167"/>
      <c r="D29" s="109"/>
      <c r="E29" s="109"/>
      <c r="F29" s="109"/>
      <c r="G29" s="9"/>
      <c r="H29" s="9"/>
      <c r="I29" s="9"/>
      <c r="J29" s="9"/>
      <c r="K29" s="9"/>
      <c r="L29" s="9"/>
      <c r="M29" s="9"/>
      <c r="N29" s="9"/>
      <c r="O29" s="9"/>
      <c r="P29" s="9"/>
      <c r="Q29" s="9"/>
      <c r="R29" s="9"/>
      <c r="S29" s="9"/>
      <c r="T29" s="9"/>
      <c r="U29" s="9"/>
      <c r="V29" s="9"/>
      <c r="W29" s="9"/>
      <c r="X29" s="9"/>
      <c r="Y29" s="9"/>
    </row>
    <row r="30" spans="1:25" ht="13.5" customHeight="1">
      <c r="A30" s="169"/>
      <c r="B30" s="167"/>
      <c r="C30" s="167"/>
      <c r="D30" s="109"/>
      <c r="E30" s="109"/>
      <c r="F30" s="109"/>
      <c r="G30" s="9"/>
      <c r="H30" s="9"/>
      <c r="I30" s="9"/>
      <c r="J30" s="9"/>
      <c r="K30" s="9"/>
      <c r="L30" s="9"/>
      <c r="M30" s="9"/>
      <c r="N30" s="9"/>
      <c r="O30" s="9"/>
      <c r="P30" s="9"/>
      <c r="Q30" s="9"/>
      <c r="R30" s="9"/>
      <c r="S30" s="9"/>
      <c r="T30" s="9"/>
      <c r="U30" s="9"/>
      <c r="V30" s="9"/>
      <c r="W30" s="9"/>
      <c r="X30" s="9"/>
      <c r="Y30" s="9"/>
    </row>
    <row r="31" spans="1:25" ht="13.5" customHeight="1">
      <c r="A31" s="169"/>
      <c r="B31" s="167"/>
      <c r="C31" s="167"/>
      <c r="D31" s="109"/>
      <c r="E31" s="109"/>
      <c r="F31" s="109"/>
      <c r="G31" s="9"/>
      <c r="H31" s="9"/>
      <c r="I31" s="9"/>
      <c r="J31" s="9"/>
      <c r="K31" s="9"/>
      <c r="L31" s="9"/>
      <c r="M31" s="9"/>
      <c r="N31" s="9"/>
      <c r="O31" s="9"/>
      <c r="P31" s="9"/>
      <c r="Q31" s="9"/>
      <c r="R31" s="9"/>
      <c r="S31" s="9"/>
      <c r="T31" s="9"/>
      <c r="U31" s="9"/>
      <c r="V31" s="9"/>
      <c r="W31" s="9"/>
      <c r="X31" s="9"/>
      <c r="Y31" s="9"/>
    </row>
    <row r="32" spans="1:25" ht="13.5" customHeight="1">
      <c r="A32" s="169"/>
      <c r="B32" s="167"/>
      <c r="C32" s="167"/>
      <c r="D32" s="109"/>
      <c r="E32" s="109"/>
      <c r="F32" s="109"/>
      <c r="G32" s="9"/>
      <c r="H32" s="9"/>
      <c r="I32" s="9"/>
      <c r="J32" s="9"/>
      <c r="K32" s="9"/>
      <c r="L32" s="9"/>
      <c r="M32" s="9"/>
      <c r="N32" s="9"/>
      <c r="O32" s="9"/>
      <c r="P32" s="9"/>
      <c r="Q32" s="9"/>
      <c r="R32" s="9"/>
      <c r="S32" s="9"/>
      <c r="T32" s="9"/>
      <c r="U32" s="9"/>
      <c r="V32" s="9"/>
      <c r="W32" s="9"/>
      <c r="X32" s="9"/>
      <c r="Y32" s="9"/>
    </row>
    <row r="33" spans="1:25" ht="13.5" customHeight="1">
      <c r="A33" s="169"/>
      <c r="B33" s="167"/>
      <c r="C33" s="167"/>
      <c r="D33" s="109"/>
      <c r="E33" s="109"/>
      <c r="F33" s="109"/>
      <c r="G33" s="9"/>
      <c r="H33" s="9"/>
      <c r="I33" s="9"/>
      <c r="J33" s="9"/>
      <c r="K33" s="9"/>
      <c r="L33" s="9"/>
      <c r="M33" s="9"/>
      <c r="N33" s="9"/>
      <c r="O33" s="9"/>
      <c r="P33" s="9"/>
      <c r="Q33" s="9"/>
      <c r="R33" s="9"/>
      <c r="S33" s="9"/>
      <c r="T33" s="9"/>
      <c r="U33" s="9"/>
      <c r="V33" s="9"/>
      <c r="W33" s="9"/>
      <c r="X33" s="9"/>
      <c r="Y33" s="9"/>
    </row>
    <row r="34" spans="1:25" ht="13.5" customHeight="1">
      <c r="A34" s="169"/>
      <c r="B34" s="166" t="s">
        <v>25</v>
      </c>
      <c r="C34" s="167"/>
      <c r="D34" s="110">
        <f>SUM(D28:D33)</f>
        <v>0</v>
      </c>
      <c r="E34" s="110"/>
      <c r="F34" s="110"/>
      <c r="G34" s="9"/>
      <c r="H34" s="9"/>
      <c r="I34" s="9"/>
      <c r="J34" s="9"/>
      <c r="K34" s="9"/>
      <c r="L34" s="9"/>
      <c r="M34" s="9"/>
      <c r="N34" s="9"/>
      <c r="O34" s="9"/>
      <c r="P34" s="9"/>
      <c r="Q34" s="9"/>
      <c r="R34" s="9"/>
      <c r="S34" s="9"/>
      <c r="T34" s="9"/>
      <c r="U34" s="9"/>
      <c r="V34" s="9"/>
      <c r="W34" s="9"/>
      <c r="X34" s="9"/>
      <c r="Y34" s="9"/>
    </row>
    <row r="35" spans="1:25" ht="13.5" customHeight="1">
      <c r="A35" s="169"/>
      <c r="B35" s="172" t="s">
        <v>26</v>
      </c>
      <c r="C35" s="167"/>
      <c r="D35" s="109"/>
      <c r="E35" s="109"/>
      <c r="F35" s="109"/>
      <c r="G35" s="9"/>
      <c r="H35" s="9"/>
      <c r="I35" s="9"/>
      <c r="J35" s="9"/>
      <c r="K35" s="9"/>
      <c r="L35" s="9"/>
      <c r="M35" s="9"/>
      <c r="N35" s="9"/>
      <c r="O35" s="9"/>
      <c r="P35" s="9"/>
      <c r="Q35" s="9"/>
      <c r="R35" s="9"/>
      <c r="S35" s="9"/>
      <c r="T35" s="9"/>
      <c r="U35" s="9"/>
      <c r="V35" s="9"/>
      <c r="W35" s="9"/>
      <c r="X35" s="9"/>
      <c r="Y35" s="9"/>
    </row>
    <row r="36" spans="1:25" ht="13.5" customHeight="1">
      <c r="A36" s="169"/>
      <c r="B36" s="167"/>
      <c r="C36" s="167"/>
      <c r="D36" s="109"/>
      <c r="E36" s="109"/>
      <c r="F36" s="109"/>
      <c r="G36" s="9"/>
      <c r="H36" s="9"/>
      <c r="I36" s="9"/>
      <c r="J36" s="9"/>
      <c r="K36" s="9"/>
      <c r="L36" s="9"/>
      <c r="M36" s="9"/>
      <c r="N36" s="9"/>
      <c r="O36" s="9"/>
      <c r="P36" s="9"/>
      <c r="Q36" s="9"/>
      <c r="R36" s="9"/>
      <c r="S36" s="9"/>
      <c r="T36" s="9"/>
      <c r="U36" s="9"/>
      <c r="V36" s="9"/>
      <c r="W36" s="9"/>
      <c r="X36" s="9"/>
      <c r="Y36" s="9"/>
    </row>
    <row r="37" spans="1:25" ht="13.5" customHeight="1">
      <c r="A37" s="169"/>
      <c r="B37" s="167"/>
      <c r="C37" s="167"/>
      <c r="D37" s="109"/>
      <c r="E37" s="109"/>
      <c r="F37" s="109"/>
      <c r="G37" s="9"/>
      <c r="H37" s="9"/>
      <c r="I37" s="9"/>
      <c r="J37" s="9"/>
      <c r="K37" s="9"/>
      <c r="L37" s="9"/>
      <c r="M37" s="9"/>
      <c r="N37" s="9"/>
      <c r="O37" s="9"/>
      <c r="P37" s="9"/>
      <c r="Q37" s="9"/>
      <c r="R37" s="9"/>
      <c r="S37" s="9"/>
      <c r="T37" s="9"/>
      <c r="U37" s="9"/>
      <c r="V37" s="9"/>
      <c r="W37" s="9"/>
      <c r="X37" s="9"/>
      <c r="Y37" s="9"/>
    </row>
    <row r="38" spans="1:25" ht="13.5" customHeight="1">
      <c r="A38" s="169"/>
      <c r="B38" s="167"/>
      <c r="C38" s="167"/>
      <c r="D38" s="109"/>
      <c r="E38" s="109"/>
      <c r="F38" s="109"/>
      <c r="G38" s="9"/>
      <c r="H38" s="9"/>
      <c r="I38" s="9"/>
      <c r="J38" s="9"/>
      <c r="K38" s="9"/>
      <c r="L38" s="9"/>
      <c r="M38" s="9"/>
      <c r="N38" s="9"/>
      <c r="O38" s="9"/>
      <c r="P38" s="9"/>
      <c r="Q38" s="9"/>
      <c r="R38" s="9"/>
      <c r="S38" s="9"/>
      <c r="T38" s="9"/>
      <c r="U38" s="9"/>
      <c r="V38" s="9"/>
      <c r="W38" s="9"/>
      <c r="X38" s="9"/>
      <c r="Y38" s="9"/>
    </row>
    <row r="39" spans="1:25" ht="13.5" customHeight="1">
      <c r="A39" s="169"/>
      <c r="B39" s="167"/>
      <c r="C39" s="167"/>
      <c r="D39" s="109"/>
      <c r="E39" s="109"/>
      <c r="F39" s="109"/>
      <c r="G39" s="9"/>
      <c r="H39" s="9"/>
      <c r="I39" s="9"/>
      <c r="J39" s="9"/>
      <c r="K39" s="9"/>
      <c r="L39" s="9"/>
      <c r="M39" s="9"/>
      <c r="N39" s="9"/>
      <c r="O39" s="9"/>
      <c r="P39" s="9"/>
      <c r="Q39" s="9"/>
      <c r="R39" s="9"/>
      <c r="S39" s="9"/>
      <c r="T39" s="9"/>
      <c r="U39" s="9"/>
      <c r="V39" s="9"/>
      <c r="W39" s="9"/>
      <c r="X39" s="9"/>
      <c r="Y39" s="9"/>
    </row>
    <row r="40" spans="1:25" ht="13.5" customHeight="1">
      <c r="A40" s="169"/>
      <c r="B40" s="167"/>
      <c r="C40" s="167"/>
      <c r="D40" s="109"/>
      <c r="E40" s="109"/>
      <c r="F40" s="109"/>
      <c r="G40" s="9"/>
      <c r="H40" s="9"/>
      <c r="I40" s="9"/>
      <c r="J40" s="9"/>
      <c r="K40" s="9"/>
      <c r="L40" s="9"/>
      <c r="M40" s="9"/>
      <c r="N40" s="9"/>
      <c r="O40" s="9"/>
      <c r="P40" s="9"/>
      <c r="Q40" s="9"/>
      <c r="R40" s="9"/>
      <c r="S40" s="9"/>
      <c r="T40" s="9"/>
      <c r="U40" s="9"/>
      <c r="V40" s="9"/>
      <c r="W40" s="9"/>
      <c r="X40" s="9"/>
      <c r="Y40" s="9"/>
    </row>
    <row r="41" spans="1:25" ht="13.5" customHeight="1">
      <c r="A41" s="169"/>
      <c r="B41" s="167"/>
      <c r="C41" s="167"/>
      <c r="D41" s="109"/>
      <c r="E41" s="109"/>
      <c r="F41" s="109"/>
      <c r="G41" s="9"/>
      <c r="H41" s="9"/>
      <c r="I41" s="9"/>
      <c r="J41" s="9"/>
      <c r="K41" s="9"/>
      <c r="L41" s="9"/>
      <c r="M41" s="9"/>
      <c r="N41" s="9"/>
      <c r="O41" s="9"/>
      <c r="P41" s="9"/>
      <c r="Q41" s="9"/>
      <c r="R41" s="9"/>
      <c r="S41" s="9"/>
      <c r="T41" s="9"/>
      <c r="U41" s="9"/>
      <c r="V41" s="9"/>
      <c r="W41" s="9"/>
      <c r="X41" s="9"/>
      <c r="Y41" s="9"/>
    </row>
    <row r="42" spans="1:25" ht="13.5" customHeight="1">
      <c r="A42" s="169"/>
      <c r="B42" s="167"/>
      <c r="C42" s="167"/>
      <c r="D42" s="109"/>
      <c r="E42" s="109"/>
      <c r="F42" s="109"/>
      <c r="G42" s="9"/>
      <c r="H42" s="9"/>
      <c r="I42" s="9"/>
      <c r="J42" s="9"/>
      <c r="K42" s="9"/>
      <c r="L42" s="9"/>
      <c r="M42" s="9"/>
      <c r="N42" s="9"/>
      <c r="O42" s="9"/>
      <c r="P42" s="9"/>
      <c r="Q42" s="9"/>
      <c r="R42" s="9"/>
      <c r="S42" s="9"/>
      <c r="T42" s="9"/>
      <c r="U42" s="9"/>
      <c r="V42" s="9"/>
      <c r="W42" s="9"/>
      <c r="X42" s="9"/>
      <c r="Y42" s="9"/>
    </row>
    <row r="43" spans="1:25" ht="13.5" customHeight="1">
      <c r="A43" s="169"/>
      <c r="B43" s="167"/>
      <c r="C43" s="167"/>
      <c r="D43" s="109"/>
      <c r="E43" s="109"/>
      <c r="F43" s="109"/>
      <c r="G43" s="9"/>
      <c r="H43" s="9"/>
      <c r="I43" s="9"/>
      <c r="J43" s="9"/>
      <c r="K43" s="9"/>
      <c r="L43" s="9"/>
      <c r="M43" s="9"/>
      <c r="N43" s="9"/>
      <c r="O43" s="9"/>
      <c r="P43" s="9"/>
      <c r="Q43" s="9"/>
      <c r="R43" s="9"/>
      <c r="S43" s="9"/>
      <c r="T43" s="9"/>
      <c r="U43" s="9"/>
      <c r="V43" s="9"/>
      <c r="W43" s="9"/>
      <c r="X43" s="9"/>
      <c r="Y43" s="9"/>
    </row>
    <row r="44" spans="1:25" ht="13.5" customHeight="1">
      <c r="A44" s="169"/>
      <c r="B44" s="166" t="s">
        <v>28</v>
      </c>
      <c r="C44" s="167"/>
      <c r="D44" s="110">
        <f>SUM(D35:D43)</f>
        <v>0</v>
      </c>
      <c r="E44" s="110"/>
      <c r="F44" s="110"/>
      <c r="G44" s="9"/>
      <c r="H44" s="9"/>
      <c r="I44" s="9"/>
      <c r="J44" s="9"/>
      <c r="K44" s="9"/>
      <c r="L44" s="9"/>
      <c r="M44" s="9"/>
      <c r="N44" s="9"/>
      <c r="O44" s="9"/>
      <c r="P44" s="9"/>
      <c r="Q44" s="9"/>
      <c r="R44" s="9"/>
      <c r="S44" s="9"/>
      <c r="T44" s="9"/>
      <c r="U44" s="9"/>
      <c r="V44" s="9"/>
      <c r="W44" s="9"/>
      <c r="X44" s="9"/>
      <c r="Y44" s="9"/>
    </row>
    <row r="45" spans="1:25" ht="13.5" customHeight="1">
      <c r="A45" s="166" t="s">
        <v>14</v>
      </c>
      <c r="B45" s="167"/>
      <c r="C45" s="167"/>
      <c r="D45" s="110">
        <f>D13+D20+D27+D34+D44</f>
        <v>0</v>
      </c>
      <c r="E45" s="110"/>
      <c r="F45" s="110"/>
      <c r="G45" s="9"/>
      <c r="H45" s="9"/>
      <c r="I45" s="9"/>
      <c r="J45" s="9"/>
      <c r="K45" s="9"/>
      <c r="L45" s="9"/>
      <c r="M45" s="9"/>
      <c r="N45" s="9"/>
      <c r="O45" s="9"/>
      <c r="P45" s="9"/>
      <c r="Q45" s="9"/>
      <c r="R45" s="9"/>
      <c r="S45" s="9"/>
      <c r="T45" s="9"/>
      <c r="U45" s="9"/>
      <c r="V45" s="9"/>
      <c r="W45" s="9"/>
      <c r="X45" s="9"/>
      <c r="Y45" s="9"/>
    </row>
    <row r="46" spans="1:25" ht="13.5" customHeight="1">
      <c r="A46" s="89"/>
      <c r="B46" s="89"/>
      <c r="C46" s="90" t="s">
        <v>218</v>
      </c>
      <c r="D46" s="89"/>
      <c r="E46" s="89"/>
      <c r="F46" s="89"/>
      <c r="G46" s="2"/>
      <c r="H46" s="2"/>
      <c r="I46" s="2"/>
      <c r="J46" s="2"/>
      <c r="K46" s="2"/>
      <c r="L46" s="2"/>
      <c r="M46" s="2"/>
      <c r="N46" s="2"/>
      <c r="O46" s="2"/>
      <c r="P46" s="2"/>
      <c r="Q46" s="2"/>
      <c r="R46" s="2"/>
      <c r="S46" s="2"/>
      <c r="T46" s="2"/>
      <c r="U46" s="2"/>
      <c r="V46" s="2"/>
      <c r="W46" s="2"/>
      <c r="X46" s="2"/>
      <c r="Y46" s="2"/>
    </row>
    <row r="47" spans="1:25" ht="18" customHeight="1">
      <c r="A47" s="84"/>
      <c r="B47" s="86"/>
      <c r="C47" s="86"/>
      <c r="D47" s="86"/>
      <c r="E47" s="86"/>
      <c r="F47" s="86"/>
      <c r="G47" s="2"/>
      <c r="H47" s="2"/>
      <c r="I47" s="2"/>
      <c r="J47" s="2"/>
      <c r="K47" s="2"/>
      <c r="L47" s="2"/>
      <c r="M47" s="2"/>
      <c r="N47" s="2"/>
      <c r="O47" s="2"/>
      <c r="P47" s="2"/>
      <c r="Q47" s="2"/>
      <c r="R47" s="2"/>
      <c r="S47" s="2"/>
      <c r="T47" s="2"/>
      <c r="U47" s="2"/>
      <c r="V47" s="2"/>
      <c r="W47" s="2"/>
      <c r="X47" s="2"/>
      <c r="Y47" s="2"/>
    </row>
    <row r="48" spans="1:25" ht="24" customHeight="1">
      <c r="A48" s="85" t="s">
        <v>237</v>
      </c>
      <c r="B48" s="86"/>
      <c r="C48" s="85"/>
      <c r="D48" s="85"/>
      <c r="E48" s="85"/>
      <c r="F48" s="86"/>
      <c r="G48" s="2"/>
      <c r="H48" s="2"/>
      <c r="I48" s="2"/>
      <c r="J48" s="2"/>
      <c r="K48" s="2"/>
      <c r="L48" s="2"/>
      <c r="M48" s="2"/>
      <c r="N48" s="2"/>
      <c r="O48" s="2"/>
      <c r="P48" s="2"/>
      <c r="Q48" s="2"/>
      <c r="R48" s="2"/>
      <c r="S48" s="2"/>
      <c r="T48" s="2"/>
      <c r="U48" s="2"/>
      <c r="V48" s="2"/>
      <c r="W48" s="2"/>
      <c r="X48" s="2"/>
      <c r="Y48" s="2"/>
    </row>
    <row r="49" spans="1:25" ht="24" customHeight="1">
      <c r="A49" s="27" t="s">
        <v>250</v>
      </c>
      <c r="B49" s="86"/>
      <c r="C49" s="86"/>
      <c r="D49" s="86" t="str">
        <f>+D3</f>
        <v>株式会社○○○○</v>
      </c>
      <c r="E49" s="86"/>
      <c r="F49" s="86"/>
      <c r="G49" s="2"/>
      <c r="H49" s="2"/>
      <c r="I49" s="2"/>
      <c r="J49" s="2"/>
      <c r="K49" s="2"/>
      <c r="L49" s="2"/>
      <c r="M49" s="2"/>
      <c r="N49" s="2"/>
      <c r="O49" s="2"/>
      <c r="P49" s="2"/>
      <c r="Q49" s="2"/>
      <c r="R49" s="2"/>
      <c r="S49" s="2"/>
      <c r="T49" s="2"/>
      <c r="U49" s="2"/>
      <c r="V49" s="2"/>
      <c r="W49" s="2"/>
      <c r="X49" s="2"/>
      <c r="Y49" s="2"/>
    </row>
    <row r="50" spans="1:25" ht="18" customHeight="1">
      <c r="A50" s="86"/>
      <c r="B50" s="86"/>
      <c r="C50" s="86"/>
      <c r="D50" s="87"/>
      <c r="E50" s="86"/>
      <c r="F50" s="88" t="s">
        <v>236</v>
      </c>
      <c r="G50" s="2"/>
      <c r="H50" s="2"/>
      <c r="I50" s="2"/>
      <c r="J50" s="2"/>
      <c r="K50" s="2"/>
      <c r="L50" s="2"/>
      <c r="M50" s="2"/>
      <c r="N50" s="2"/>
      <c r="O50" s="2"/>
      <c r="P50" s="2"/>
      <c r="Q50" s="2"/>
      <c r="R50" s="2"/>
      <c r="S50" s="2"/>
      <c r="T50" s="2"/>
      <c r="U50" s="2"/>
      <c r="V50" s="2"/>
      <c r="W50" s="2"/>
      <c r="X50" s="2"/>
      <c r="Y50" s="2"/>
    </row>
    <row r="51" spans="1:25" ht="13.5" customHeight="1">
      <c r="A51" s="168" t="s">
        <v>3</v>
      </c>
      <c r="B51" s="169"/>
      <c r="C51" s="169"/>
      <c r="D51" s="168" t="s">
        <v>235</v>
      </c>
      <c r="E51" s="168" t="s">
        <v>21</v>
      </c>
      <c r="F51" s="168" t="s">
        <v>221</v>
      </c>
      <c r="G51" s="2"/>
      <c r="H51" s="2"/>
      <c r="I51" s="2"/>
      <c r="J51" s="2"/>
      <c r="K51" s="2"/>
      <c r="L51" s="2"/>
      <c r="M51" s="2"/>
      <c r="N51" s="2"/>
      <c r="O51" s="2"/>
      <c r="P51" s="2"/>
      <c r="Q51" s="2"/>
      <c r="R51" s="2"/>
      <c r="S51" s="2"/>
      <c r="T51" s="2"/>
      <c r="U51" s="2"/>
      <c r="V51" s="2"/>
      <c r="W51" s="2"/>
      <c r="X51" s="2"/>
      <c r="Y51" s="2"/>
    </row>
    <row r="52" spans="1:25" ht="13.5" customHeight="1">
      <c r="A52" s="169"/>
      <c r="B52" s="169"/>
      <c r="C52" s="169"/>
      <c r="D52" s="169"/>
      <c r="E52" s="169"/>
      <c r="F52" s="168"/>
      <c r="G52" s="2"/>
      <c r="H52" s="2"/>
      <c r="I52" s="2"/>
      <c r="J52" s="2"/>
      <c r="K52" s="2"/>
      <c r="L52" s="2"/>
      <c r="M52" s="2"/>
      <c r="N52" s="2"/>
      <c r="O52" s="2"/>
      <c r="P52" s="2"/>
      <c r="Q52" s="2"/>
      <c r="R52" s="2"/>
      <c r="S52" s="2"/>
      <c r="T52" s="2"/>
      <c r="U52" s="2"/>
      <c r="V52" s="2"/>
      <c r="W52" s="2"/>
      <c r="X52" s="2"/>
      <c r="Y52" s="2"/>
    </row>
    <row r="53" spans="1:25" ht="13.5" customHeight="1">
      <c r="A53" s="171" t="s">
        <v>8</v>
      </c>
      <c r="B53" s="172" t="s">
        <v>9</v>
      </c>
      <c r="C53" s="167"/>
      <c r="D53" s="109"/>
      <c r="E53" s="109"/>
      <c r="F53" s="109"/>
      <c r="G53" s="2"/>
      <c r="H53" s="2"/>
      <c r="I53" s="2"/>
      <c r="J53" s="2"/>
      <c r="K53" s="2"/>
      <c r="L53" s="2"/>
      <c r="M53" s="2"/>
      <c r="N53" s="2"/>
      <c r="O53" s="2"/>
      <c r="P53" s="2"/>
      <c r="Q53" s="2"/>
      <c r="R53" s="2"/>
      <c r="S53" s="2"/>
      <c r="T53" s="2"/>
      <c r="U53" s="2"/>
      <c r="V53" s="2"/>
      <c r="W53" s="2"/>
      <c r="X53" s="2"/>
      <c r="Y53" s="2"/>
    </row>
    <row r="54" spans="1:25" ht="13.5" customHeight="1">
      <c r="A54" s="169"/>
      <c r="B54" s="167"/>
      <c r="C54" s="167"/>
      <c r="D54" s="109"/>
      <c r="E54" s="109"/>
      <c r="F54" s="109"/>
      <c r="G54" s="2"/>
      <c r="H54" s="2"/>
      <c r="I54" s="2"/>
      <c r="J54" s="2"/>
      <c r="K54" s="2"/>
      <c r="L54" s="2"/>
      <c r="M54" s="2"/>
      <c r="N54" s="2"/>
      <c r="O54" s="2"/>
      <c r="P54" s="2"/>
      <c r="Q54" s="2"/>
      <c r="R54" s="2"/>
      <c r="S54" s="2"/>
      <c r="T54" s="2"/>
      <c r="U54" s="2"/>
      <c r="V54" s="2"/>
      <c r="W54" s="2"/>
      <c r="X54" s="2"/>
      <c r="Y54" s="2"/>
    </row>
    <row r="55" spans="1:25" ht="13.5" customHeight="1">
      <c r="A55" s="169"/>
      <c r="B55" s="167"/>
      <c r="C55" s="167"/>
      <c r="D55" s="109"/>
      <c r="E55" s="109"/>
      <c r="F55" s="109"/>
      <c r="G55" s="2"/>
      <c r="H55" s="2"/>
      <c r="I55" s="2"/>
      <c r="J55" s="2"/>
      <c r="K55" s="2"/>
      <c r="L55" s="2"/>
      <c r="M55" s="2"/>
      <c r="N55" s="2"/>
      <c r="O55" s="2"/>
      <c r="P55" s="2"/>
      <c r="Q55" s="2"/>
      <c r="R55" s="2"/>
      <c r="S55" s="2"/>
      <c r="T55" s="2"/>
      <c r="U55" s="2"/>
      <c r="V55" s="2"/>
      <c r="W55" s="2"/>
      <c r="X55" s="2"/>
      <c r="Y55" s="2"/>
    </row>
    <row r="56" spans="1:25" ht="13.5" customHeight="1">
      <c r="A56" s="169"/>
      <c r="B56" s="167"/>
      <c r="C56" s="167"/>
      <c r="D56" s="109"/>
      <c r="E56" s="109"/>
      <c r="F56" s="109"/>
      <c r="G56" s="2"/>
      <c r="H56" s="2"/>
      <c r="I56" s="2"/>
      <c r="J56" s="2"/>
      <c r="K56" s="2"/>
      <c r="L56" s="2"/>
      <c r="M56" s="2"/>
      <c r="N56" s="2"/>
      <c r="O56" s="2"/>
      <c r="P56" s="2"/>
      <c r="Q56" s="2"/>
      <c r="R56" s="2"/>
      <c r="S56" s="2"/>
      <c r="T56" s="2"/>
      <c r="U56" s="2"/>
      <c r="V56" s="2"/>
      <c r="W56" s="2"/>
      <c r="X56" s="2"/>
      <c r="Y56" s="2"/>
    </row>
    <row r="57" spans="1:25" ht="13.5" customHeight="1">
      <c r="A57" s="169"/>
      <c r="B57" s="167"/>
      <c r="C57" s="167"/>
      <c r="D57" s="109"/>
      <c r="E57" s="109"/>
      <c r="F57" s="109"/>
      <c r="G57" s="2"/>
      <c r="H57" s="2"/>
      <c r="I57" s="2"/>
      <c r="J57" s="2"/>
      <c r="K57" s="2"/>
      <c r="L57" s="2"/>
      <c r="M57" s="2"/>
      <c r="N57" s="2"/>
      <c r="O57" s="2"/>
      <c r="P57" s="2"/>
      <c r="Q57" s="2"/>
      <c r="R57" s="2"/>
      <c r="S57" s="2"/>
      <c r="T57" s="2"/>
      <c r="U57" s="2"/>
      <c r="V57" s="2"/>
      <c r="W57" s="2"/>
      <c r="X57" s="2"/>
      <c r="Y57" s="2"/>
    </row>
    <row r="58" spans="1:25" ht="13.5" customHeight="1">
      <c r="A58" s="169"/>
      <c r="B58" s="167"/>
      <c r="C58" s="167"/>
      <c r="D58" s="109"/>
      <c r="E58" s="109"/>
      <c r="F58" s="109"/>
      <c r="G58" s="2"/>
      <c r="H58" s="2"/>
      <c r="I58" s="2"/>
      <c r="J58" s="2"/>
      <c r="K58" s="2"/>
      <c r="L58" s="2"/>
      <c r="M58" s="2"/>
      <c r="N58" s="2"/>
      <c r="O58" s="2"/>
      <c r="P58" s="2"/>
      <c r="Q58" s="2"/>
      <c r="R58" s="2"/>
      <c r="S58" s="2"/>
      <c r="T58" s="2"/>
      <c r="U58" s="2"/>
      <c r="V58" s="2"/>
      <c r="W58" s="2"/>
      <c r="X58" s="2"/>
      <c r="Y58" s="2"/>
    </row>
    <row r="59" spans="1:25" ht="13.5" customHeight="1">
      <c r="A59" s="169"/>
      <c r="B59" s="166" t="s">
        <v>22</v>
      </c>
      <c r="C59" s="167"/>
      <c r="D59" s="110">
        <f>SUM(D53:D58)</f>
        <v>0</v>
      </c>
      <c r="E59" s="110"/>
      <c r="F59" s="110"/>
      <c r="G59" s="2"/>
      <c r="H59" s="2"/>
      <c r="I59" s="2"/>
      <c r="J59" s="2"/>
      <c r="K59" s="2"/>
      <c r="L59" s="2"/>
      <c r="M59" s="2"/>
      <c r="N59" s="2"/>
      <c r="O59" s="2"/>
      <c r="P59" s="2"/>
      <c r="Q59" s="2"/>
      <c r="R59" s="2"/>
      <c r="S59" s="2"/>
      <c r="T59" s="2"/>
      <c r="U59" s="2"/>
      <c r="V59" s="2"/>
      <c r="W59" s="2"/>
      <c r="X59" s="2"/>
      <c r="Y59" s="2"/>
    </row>
    <row r="60" spans="1:25" ht="13.5" customHeight="1">
      <c r="A60" s="169"/>
      <c r="B60" s="172" t="s">
        <v>10</v>
      </c>
      <c r="C60" s="167"/>
      <c r="D60" s="109"/>
      <c r="E60" s="109"/>
      <c r="F60" s="109"/>
      <c r="G60" s="2"/>
      <c r="H60" s="2"/>
      <c r="I60" s="2"/>
      <c r="J60" s="2"/>
      <c r="K60" s="2"/>
      <c r="L60" s="2"/>
      <c r="M60" s="2"/>
      <c r="N60" s="2"/>
      <c r="O60" s="2"/>
      <c r="P60" s="2"/>
      <c r="Q60" s="2"/>
      <c r="R60" s="2"/>
      <c r="S60" s="2"/>
      <c r="T60" s="2"/>
      <c r="U60" s="2"/>
      <c r="V60" s="2"/>
      <c r="W60" s="2"/>
      <c r="X60" s="2"/>
      <c r="Y60" s="2"/>
    </row>
    <row r="61" spans="1:25" ht="13.5" customHeight="1">
      <c r="A61" s="169"/>
      <c r="B61" s="167"/>
      <c r="C61" s="167"/>
      <c r="D61" s="109"/>
      <c r="E61" s="109"/>
      <c r="F61" s="109"/>
      <c r="G61" s="2"/>
      <c r="H61" s="2"/>
      <c r="I61" s="2"/>
      <c r="J61" s="2"/>
      <c r="K61" s="2"/>
      <c r="L61" s="2"/>
      <c r="M61" s="2"/>
      <c r="N61" s="2"/>
      <c r="O61" s="2"/>
      <c r="P61" s="2"/>
      <c r="Q61" s="2"/>
      <c r="R61" s="2"/>
      <c r="S61" s="2"/>
      <c r="T61" s="2"/>
      <c r="U61" s="2"/>
      <c r="V61" s="2"/>
      <c r="W61" s="2"/>
      <c r="X61" s="2"/>
      <c r="Y61" s="2"/>
    </row>
    <row r="62" spans="1:25" ht="13.5" customHeight="1">
      <c r="A62" s="169"/>
      <c r="B62" s="167"/>
      <c r="C62" s="167"/>
      <c r="D62" s="109"/>
      <c r="E62" s="109"/>
      <c r="F62" s="109"/>
      <c r="G62" s="2"/>
      <c r="H62" s="2"/>
      <c r="I62" s="2"/>
      <c r="J62" s="2"/>
      <c r="K62" s="2"/>
      <c r="L62" s="2"/>
      <c r="M62" s="2"/>
      <c r="N62" s="2"/>
      <c r="O62" s="2"/>
      <c r="P62" s="2"/>
      <c r="Q62" s="2"/>
      <c r="R62" s="2"/>
      <c r="S62" s="2"/>
      <c r="T62" s="2"/>
      <c r="U62" s="2"/>
      <c r="V62" s="2"/>
      <c r="W62" s="2"/>
      <c r="X62" s="2"/>
      <c r="Y62" s="2"/>
    </row>
    <row r="63" spans="1:25" ht="13.5" customHeight="1">
      <c r="A63" s="169"/>
      <c r="B63" s="167"/>
      <c r="C63" s="167"/>
      <c r="D63" s="109"/>
      <c r="E63" s="109"/>
      <c r="F63" s="109"/>
      <c r="G63" s="2"/>
      <c r="H63" s="2"/>
      <c r="I63" s="2"/>
      <c r="J63" s="2"/>
      <c r="K63" s="2"/>
      <c r="L63" s="2"/>
      <c r="M63" s="2"/>
      <c r="N63" s="2"/>
      <c r="O63" s="2"/>
      <c r="P63" s="2"/>
      <c r="Q63" s="2"/>
      <c r="R63" s="2"/>
      <c r="S63" s="2"/>
      <c r="T63" s="2"/>
      <c r="U63" s="2"/>
      <c r="V63" s="2"/>
      <c r="W63" s="2"/>
      <c r="X63" s="2"/>
      <c r="Y63" s="2"/>
    </row>
    <row r="64" spans="1:25" ht="13.5" customHeight="1">
      <c r="A64" s="169"/>
      <c r="B64" s="167"/>
      <c r="C64" s="167"/>
      <c r="D64" s="109"/>
      <c r="E64" s="109"/>
      <c r="F64" s="109"/>
      <c r="G64" s="2"/>
      <c r="H64" s="2"/>
      <c r="I64" s="2"/>
      <c r="J64" s="2"/>
      <c r="K64" s="2"/>
      <c r="L64" s="2"/>
      <c r="M64" s="2"/>
      <c r="N64" s="2"/>
      <c r="O64" s="2"/>
      <c r="P64" s="2"/>
      <c r="Q64" s="2"/>
      <c r="R64" s="2"/>
      <c r="S64" s="2"/>
      <c r="T64" s="2"/>
      <c r="U64" s="2"/>
      <c r="V64" s="2"/>
      <c r="W64" s="2"/>
      <c r="X64" s="2"/>
      <c r="Y64" s="2"/>
    </row>
    <row r="65" spans="1:25" ht="13.5" customHeight="1">
      <c r="A65" s="169"/>
      <c r="B65" s="167"/>
      <c r="C65" s="167"/>
      <c r="D65" s="109"/>
      <c r="E65" s="109"/>
      <c r="F65" s="109"/>
      <c r="G65" s="2"/>
      <c r="H65" s="2"/>
      <c r="I65" s="2"/>
      <c r="J65" s="2"/>
      <c r="K65" s="2"/>
      <c r="L65" s="2"/>
      <c r="M65" s="2"/>
      <c r="N65" s="2"/>
      <c r="O65" s="2"/>
      <c r="P65" s="2"/>
      <c r="Q65" s="2"/>
      <c r="R65" s="2"/>
      <c r="S65" s="2"/>
      <c r="T65" s="2"/>
      <c r="U65" s="2"/>
      <c r="V65" s="2"/>
      <c r="W65" s="2"/>
      <c r="X65" s="2"/>
      <c r="Y65" s="2"/>
    </row>
    <row r="66" spans="1:25" ht="13.5" customHeight="1">
      <c r="A66" s="169"/>
      <c r="B66" s="166" t="s">
        <v>23</v>
      </c>
      <c r="C66" s="167"/>
      <c r="D66" s="110">
        <f>SUM(D60:D65)</f>
        <v>0</v>
      </c>
      <c r="E66" s="110"/>
      <c r="F66" s="110"/>
      <c r="G66" s="2"/>
      <c r="H66" s="2"/>
      <c r="I66" s="2"/>
      <c r="J66" s="2"/>
      <c r="K66" s="2"/>
      <c r="L66" s="2"/>
      <c r="M66" s="2"/>
      <c r="N66" s="2"/>
      <c r="O66" s="2"/>
      <c r="P66" s="2"/>
      <c r="Q66" s="2"/>
      <c r="R66" s="2"/>
      <c r="S66" s="2"/>
      <c r="T66" s="2"/>
      <c r="U66" s="2"/>
      <c r="V66" s="2"/>
      <c r="W66" s="2"/>
      <c r="X66" s="2"/>
      <c r="Y66" s="2"/>
    </row>
    <row r="67" spans="1:25" ht="13.5" customHeight="1">
      <c r="A67" s="169"/>
      <c r="B67" s="172" t="s">
        <v>11</v>
      </c>
      <c r="C67" s="167"/>
      <c r="D67" s="109"/>
      <c r="E67" s="109"/>
      <c r="F67" s="109"/>
      <c r="G67" s="2"/>
      <c r="H67" s="2"/>
      <c r="I67" s="2"/>
      <c r="J67" s="2"/>
      <c r="K67" s="2"/>
      <c r="L67" s="2"/>
      <c r="M67" s="2"/>
      <c r="N67" s="2"/>
      <c r="O67" s="2"/>
      <c r="P67" s="2"/>
      <c r="Q67" s="2"/>
      <c r="R67" s="2"/>
      <c r="S67" s="2"/>
      <c r="T67" s="2"/>
      <c r="U67" s="2"/>
      <c r="V67" s="2"/>
      <c r="W67" s="2"/>
      <c r="X67" s="2"/>
      <c r="Y67" s="2"/>
    </row>
    <row r="68" spans="1:25" ht="13.5" customHeight="1">
      <c r="A68" s="169"/>
      <c r="B68" s="167"/>
      <c r="C68" s="167"/>
      <c r="D68" s="109"/>
      <c r="E68" s="109"/>
      <c r="F68" s="109"/>
      <c r="G68" s="2"/>
      <c r="H68" s="2"/>
      <c r="I68" s="2"/>
      <c r="J68" s="2"/>
      <c r="K68" s="2"/>
      <c r="L68" s="2"/>
      <c r="M68" s="2"/>
      <c r="N68" s="2"/>
      <c r="O68" s="2"/>
      <c r="P68" s="2"/>
      <c r="Q68" s="2"/>
      <c r="R68" s="2"/>
      <c r="S68" s="2"/>
      <c r="T68" s="2"/>
      <c r="U68" s="2"/>
      <c r="V68" s="2"/>
      <c r="W68" s="2"/>
      <c r="X68" s="2"/>
      <c r="Y68" s="2"/>
    </row>
    <row r="69" spans="1:25" ht="13.5" customHeight="1">
      <c r="A69" s="169"/>
      <c r="B69" s="167"/>
      <c r="C69" s="167"/>
      <c r="D69" s="109"/>
      <c r="E69" s="109"/>
      <c r="F69" s="109"/>
      <c r="G69" s="2"/>
      <c r="H69" s="2"/>
      <c r="I69" s="2"/>
      <c r="J69" s="2"/>
      <c r="K69" s="2"/>
      <c r="L69" s="2"/>
      <c r="M69" s="2"/>
      <c r="N69" s="2"/>
      <c r="O69" s="2"/>
      <c r="P69" s="2"/>
      <c r="Q69" s="2"/>
      <c r="R69" s="2"/>
      <c r="S69" s="2"/>
      <c r="T69" s="2"/>
      <c r="U69" s="2"/>
      <c r="V69" s="2"/>
      <c r="W69" s="2"/>
      <c r="X69" s="2"/>
      <c r="Y69" s="2"/>
    </row>
    <row r="70" spans="1:25" ht="13.5" customHeight="1">
      <c r="A70" s="169"/>
      <c r="B70" s="167"/>
      <c r="C70" s="167"/>
      <c r="D70" s="109"/>
      <c r="E70" s="109"/>
      <c r="F70" s="109"/>
      <c r="G70" s="2"/>
      <c r="H70" s="2"/>
      <c r="I70" s="2"/>
      <c r="J70" s="2"/>
      <c r="K70" s="2"/>
      <c r="L70" s="2"/>
      <c r="M70" s="2"/>
      <c r="N70" s="2"/>
      <c r="O70" s="2"/>
      <c r="P70" s="2"/>
      <c r="Q70" s="2"/>
      <c r="R70" s="2"/>
      <c r="S70" s="2"/>
      <c r="T70" s="2"/>
      <c r="U70" s="2"/>
      <c r="V70" s="2"/>
      <c r="W70" s="2"/>
      <c r="X70" s="2"/>
      <c r="Y70" s="2"/>
    </row>
    <row r="71" spans="1:25" ht="13.5" customHeight="1">
      <c r="A71" s="169"/>
      <c r="B71" s="167"/>
      <c r="C71" s="167"/>
      <c r="D71" s="109"/>
      <c r="E71" s="109"/>
      <c r="F71" s="109"/>
      <c r="G71" s="2"/>
      <c r="H71" s="2"/>
      <c r="I71" s="2"/>
      <c r="J71" s="2"/>
      <c r="K71" s="2"/>
      <c r="L71" s="2"/>
      <c r="M71" s="2"/>
      <c r="N71" s="2"/>
      <c r="O71" s="2"/>
      <c r="P71" s="2"/>
      <c r="Q71" s="2"/>
      <c r="R71" s="2"/>
      <c r="S71" s="2"/>
      <c r="T71" s="2"/>
      <c r="U71" s="2"/>
      <c r="V71" s="2"/>
      <c r="W71" s="2"/>
      <c r="X71" s="2"/>
      <c r="Y71" s="2"/>
    </row>
    <row r="72" spans="1:25" ht="13.5" customHeight="1">
      <c r="A72" s="169"/>
      <c r="B72" s="167"/>
      <c r="C72" s="167"/>
      <c r="D72" s="109"/>
      <c r="E72" s="109"/>
      <c r="F72" s="109"/>
      <c r="G72" s="2"/>
      <c r="H72" s="2"/>
      <c r="I72" s="2"/>
      <c r="J72" s="2"/>
      <c r="K72" s="2"/>
      <c r="L72" s="2"/>
      <c r="M72" s="2"/>
      <c r="N72" s="2"/>
      <c r="O72" s="2"/>
      <c r="P72" s="2"/>
      <c r="Q72" s="2"/>
      <c r="R72" s="2"/>
      <c r="S72" s="2"/>
      <c r="T72" s="2"/>
      <c r="U72" s="2"/>
      <c r="V72" s="2"/>
      <c r="W72" s="2"/>
      <c r="X72" s="2"/>
      <c r="Y72" s="2"/>
    </row>
    <row r="73" spans="1:25" ht="13.5" customHeight="1">
      <c r="A73" s="169"/>
      <c r="B73" s="166" t="s">
        <v>24</v>
      </c>
      <c r="C73" s="167"/>
      <c r="D73" s="110">
        <f>SUM(D67:D72)</f>
        <v>0</v>
      </c>
      <c r="E73" s="110"/>
      <c r="F73" s="110"/>
      <c r="G73" s="2"/>
      <c r="H73" s="2"/>
      <c r="I73" s="2"/>
      <c r="J73" s="2"/>
      <c r="K73" s="2"/>
      <c r="L73" s="2"/>
      <c r="M73" s="2"/>
      <c r="N73" s="2"/>
      <c r="O73" s="2"/>
      <c r="P73" s="2"/>
      <c r="Q73" s="2"/>
      <c r="R73" s="2"/>
      <c r="S73" s="2"/>
      <c r="T73" s="2"/>
      <c r="U73" s="2"/>
      <c r="V73" s="2"/>
      <c r="W73" s="2"/>
      <c r="X73" s="2"/>
      <c r="Y73" s="2"/>
    </row>
    <row r="74" spans="1:25">
      <c r="A74" s="169"/>
      <c r="B74" s="172" t="s">
        <v>12</v>
      </c>
      <c r="C74" s="167"/>
      <c r="D74" s="109"/>
      <c r="E74" s="109"/>
      <c r="F74" s="109"/>
      <c r="G74" s="2"/>
      <c r="H74" s="2"/>
      <c r="I74" s="2"/>
      <c r="J74" s="2"/>
      <c r="K74" s="2"/>
      <c r="L74" s="2"/>
      <c r="M74" s="2"/>
      <c r="N74" s="2"/>
      <c r="O74" s="2"/>
      <c r="P74" s="2"/>
      <c r="Q74" s="2"/>
      <c r="R74" s="2"/>
      <c r="S74" s="2"/>
      <c r="T74" s="2"/>
      <c r="U74" s="2"/>
      <c r="V74" s="2"/>
      <c r="W74" s="2"/>
      <c r="X74" s="2"/>
      <c r="Y74" s="2"/>
    </row>
    <row r="75" spans="1:25" ht="13.5" customHeight="1">
      <c r="A75" s="169"/>
      <c r="B75" s="167"/>
      <c r="C75" s="167"/>
      <c r="D75" s="109"/>
      <c r="E75" s="109"/>
      <c r="F75" s="109"/>
      <c r="G75" s="2"/>
      <c r="H75" s="2"/>
      <c r="I75" s="2"/>
      <c r="J75" s="2"/>
      <c r="K75" s="2"/>
      <c r="L75" s="2"/>
      <c r="M75" s="2"/>
      <c r="N75" s="2"/>
      <c r="O75" s="2"/>
      <c r="P75" s="2"/>
      <c r="Q75" s="2"/>
      <c r="R75" s="2"/>
      <c r="S75" s="2"/>
      <c r="T75" s="2"/>
      <c r="U75" s="2"/>
      <c r="V75" s="2"/>
      <c r="W75" s="2"/>
      <c r="X75" s="2"/>
      <c r="Y75" s="2"/>
    </row>
    <row r="76" spans="1:25" ht="13.5" customHeight="1">
      <c r="A76" s="169"/>
      <c r="B76" s="167"/>
      <c r="C76" s="167"/>
      <c r="D76" s="109"/>
      <c r="E76" s="109"/>
      <c r="F76" s="109"/>
      <c r="G76" s="2"/>
      <c r="H76" s="2"/>
      <c r="I76" s="2"/>
      <c r="J76" s="2"/>
      <c r="K76" s="2"/>
      <c r="L76" s="2"/>
      <c r="M76" s="2"/>
      <c r="N76" s="2"/>
      <c r="O76" s="2"/>
      <c r="P76" s="2"/>
      <c r="Q76" s="2"/>
      <c r="R76" s="2"/>
      <c r="S76" s="2"/>
      <c r="T76" s="2"/>
      <c r="U76" s="2"/>
      <c r="V76" s="2"/>
      <c r="W76" s="2"/>
      <c r="X76" s="2"/>
      <c r="Y76" s="2"/>
    </row>
    <row r="77" spans="1:25" ht="13.5" customHeight="1">
      <c r="A77" s="169"/>
      <c r="B77" s="167"/>
      <c r="C77" s="167"/>
      <c r="D77" s="109"/>
      <c r="E77" s="109"/>
      <c r="F77" s="109"/>
      <c r="G77" s="2"/>
      <c r="H77" s="2"/>
      <c r="I77" s="2"/>
      <c r="J77" s="2"/>
      <c r="K77" s="2"/>
      <c r="L77" s="2"/>
      <c r="M77" s="2"/>
      <c r="N77" s="2"/>
      <c r="O77" s="2"/>
      <c r="P77" s="2"/>
      <c r="Q77" s="2"/>
      <c r="R77" s="2"/>
      <c r="S77" s="2"/>
      <c r="T77" s="2"/>
      <c r="U77" s="2"/>
      <c r="V77" s="2"/>
      <c r="W77" s="2"/>
      <c r="X77" s="2"/>
      <c r="Y77" s="2"/>
    </row>
    <row r="78" spans="1:25" ht="13.5" customHeight="1">
      <c r="A78" s="169"/>
      <c r="B78" s="167"/>
      <c r="C78" s="167"/>
      <c r="D78" s="109"/>
      <c r="E78" s="109"/>
      <c r="F78" s="109"/>
      <c r="G78" s="2"/>
      <c r="H78" s="2"/>
      <c r="I78" s="2"/>
      <c r="J78" s="2"/>
      <c r="K78" s="2"/>
      <c r="L78" s="2"/>
      <c r="M78" s="2"/>
      <c r="N78" s="2"/>
      <c r="O78" s="2"/>
      <c r="P78" s="2"/>
      <c r="Q78" s="2"/>
      <c r="R78" s="2"/>
      <c r="S78" s="2"/>
      <c r="T78" s="2"/>
      <c r="U78" s="2"/>
      <c r="V78" s="2"/>
      <c r="W78" s="2"/>
      <c r="X78" s="2"/>
      <c r="Y78" s="2"/>
    </row>
    <row r="79" spans="1:25" ht="13.5" customHeight="1">
      <c r="A79" s="169"/>
      <c r="B79" s="167"/>
      <c r="C79" s="167"/>
      <c r="D79" s="109"/>
      <c r="E79" s="109"/>
      <c r="F79" s="109"/>
      <c r="G79" s="2"/>
      <c r="H79" s="2"/>
      <c r="I79" s="2"/>
      <c r="J79" s="2"/>
      <c r="K79" s="2"/>
      <c r="L79" s="2"/>
      <c r="M79" s="2"/>
      <c r="N79" s="2"/>
      <c r="O79" s="2"/>
      <c r="P79" s="2"/>
      <c r="Q79" s="2"/>
      <c r="R79" s="2"/>
      <c r="S79" s="2"/>
      <c r="T79" s="2"/>
      <c r="U79" s="2"/>
      <c r="V79" s="2"/>
      <c r="W79" s="2"/>
      <c r="X79" s="2"/>
      <c r="Y79" s="2"/>
    </row>
    <row r="80" spans="1:25" ht="13.5" customHeight="1">
      <c r="A80" s="169"/>
      <c r="B80" s="166" t="s">
        <v>25</v>
      </c>
      <c r="C80" s="167"/>
      <c r="D80" s="110">
        <f>SUM(D74:D79)</f>
        <v>0</v>
      </c>
      <c r="E80" s="110"/>
      <c r="F80" s="110"/>
      <c r="G80" s="2"/>
      <c r="H80" s="2"/>
      <c r="I80" s="2"/>
      <c r="J80" s="2"/>
      <c r="K80" s="2"/>
      <c r="L80" s="2"/>
      <c r="M80" s="2"/>
      <c r="N80" s="2"/>
      <c r="O80" s="2"/>
      <c r="P80" s="2"/>
      <c r="Q80" s="2"/>
      <c r="R80" s="2"/>
      <c r="S80" s="2"/>
      <c r="T80" s="2"/>
      <c r="U80" s="2"/>
      <c r="V80" s="2"/>
      <c r="W80" s="2"/>
      <c r="X80" s="2"/>
      <c r="Y80" s="2"/>
    </row>
    <row r="81" spans="1:25" ht="13.5" customHeight="1">
      <c r="A81" s="169"/>
      <c r="B81" s="172" t="s">
        <v>26</v>
      </c>
      <c r="C81" s="167"/>
      <c r="D81" s="109"/>
      <c r="E81" s="109"/>
      <c r="F81" s="109"/>
      <c r="G81" s="2"/>
      <c r="H81" s="2"/>
      <c r="I81" s="2"/>
      <c r="J81" s="2"/>
      <c r="K81" s="2"/>
      <c r="L81" s="2"/>
      <c r="M81" s="2"/>
      <c r="N81" s="2"/>
      <c r="O81" s="2"/>
      <c r="P81" s="2"/>
      <c r="Q81" s="2"/>
      <c r="R81" s="2"/>
      <c r="S81" s="2"/>
      <c r="T81" s="2"/>
      <c r="U81" s="2"/>
      <c r="V81" s="2"/>
      <c r="W81" s="2"/>
      <c r="X81" s="2"/>
      <c r="Y81" s="2"/>
    </row>
    <row r="82" spans="1:25" ht="13.5" customHeight="1">
      <c r="A82" s="169"/>
      <c r="B82" s="167"/>
      <c r="C82" s="167"/>
      <c r="D82" s="109"/>
      <c r="E82" s="109"/>
      <c r="F82" s="109"/>
      <c r="G82" s="2"/>
      <c r="H82" s="2"/>
      <c r="I82" s="2"/>
      <c r="J82" s="2"/>
      <c r="K82" s="2"/>
      <c r="L82" s="2"/>
      <c r="M82" s="2"/>
      <c r="N82" s="2"/>
      <c r="O82" s="2"/>
      <c r="P82" s="2"/>
      <c r="Q82" s="2"/>
      <c r="R82" s="2"/>
      <c r="S82" s="2"/>
      <c r="T82" s="2"/>
      <c r="U82" s="2"/>
      <c r="V82" s="2"/>
      <c r="W82" s="2"/>
      <c r="X82" s="2"/>
      <c r="Y82" s="2"/>
    </row>
    <row r="83" spans="1:25" ht="13.5" customHeight="1">
      <c r="A83" s="169"/>
      <c r="B83" s="167"/>
      <c r="C83" s="167"/>
      <c r="D83" s="109"/>
      <c r="E83" s="109"/>
      <c r="F83" s="109"/>
      <c r="G83" s="2"/>
      <c r="H83" s="2"/>
      <c r="I83" s="2"/>
      <c r="J83" s="2"/>
      <c r="K83" s="2"/>
      <c r="L83" s="2"/>
      <c r="M83" s="2"/>
      <c r="N83" s="2"/>
      <c r="O83" s="2"/>
      <c r="P83" s="2"/>
      <c r="Q83" s="2"/>
      <c r="R83" s="2"/>
      <c r="S83" s="2"/>
      <c r="T83" s="2"/>
      <c r="U83" s="2"/>
      <c r="V83" s="2"/>
      <c r="W83" s="2"/>
      <c r="X83" s="2"/>
      <c r="Y83" s="2"/>
    </row>
    <row r="84" spans="1:25" ht="13.5" customHeight="1">
      <c r="A84" s="169"/>
      <c r="B84" s="167"/>
      <c r="C84" s="167"/>
      <c r="D84" s="109"/>
      <c r="E84" s="109"/>
      <c r="F84" s="109"/>
      <c r="G84" s="2"/>
      <c r="H84" s="2"/>
      <c r="I84" s="2"/>
      <c r="J84" s="2"/>
      <c r="K84" s="2"/>
      <c r="L84" s="2"/>
      <c r="M84" s="2"/>
      <c r="N84" s="2"/>
      <c r="O84" s="2"/>
      <c r="P84" s="2"/>
      <c r="Q84" s="2"/>
      <c r="R84" s="2"/>
      <c r="S84" s="2"/>
      <c r="T84" s="2"/>
      <c r="U84" s="2"/>
      <c r="V84" s="2"/>
      <c r="W84" s="2"/>
      <c r="X84" s="2"/>
      <c r="Y84" s="2"/>
    </row>
    <row r="85" spans="1:25" ht="13.5" customHeight="1">
      <c r="A85" s="169"/>
      <c r="B85" s="167"/>
      <c r="C85" s="167"/>
      <c r="D85" s="109"/>
      <c r="E85" s="109"/>
      <c r="F85" s="109"/>
      <c r="G85" s="2"/>
      <c r="H85" s="2"/>
      <c r="I85" s="2"/>
      <c r="J85" s="2"/>
      <c r="K85" s="2"/>
      <c r="L85" s="2"/>
      <c r="M85" s="2"/>
      <c r="N85" s="2"/>
      <c r="O85" s="2"/>
      <c r="P85" s="2"/>
      <c r="Q85" s="2"/>
      <c r="R85" s="2"/>
      <c r="S85" s="2"/>
      <c r="T85" s="2"/>
      <c r="U85" s="2"/>
      <c r="V85" s="2"/>
      <c r="W85" s="2"/>
      <c r="X85" s="2"/>
      <c r="Y85" s="2"/>
    </row>
    <row r="86" spans="1:25" ht="13.5" customHeight="1">
      <c r="A86" s="169"/>
      <c r="B86" s="167"/>
      <c r="C86" s="167"/>
      <c r="D86" s="109"/>
      <c r="E86" s="109"/>
      <c r="F86" s="109"/>
      <c r="G86" s="2"/>
      <c r="H86" s="2"/>
      <c r="I86" s="2"/>
      <c r="J86" s="2"/>
      <c r="K86" s="2"/>
      <c r="L86" s="2"/>
      <c r="M86" s="2"/>
      <c r="N86" s="2"/>
      <c r="O86" s="2"/>
      <c r="P86" s="2"/>
      <c r="Q86" s="2"/>
      <c r="R86" s="2"/>
      <c r="S86" s="2"/>
      <c r="T86" s="2"/>
      <c r="U86" s="2"/>
      <c r="V86" s="2"/>
      <c r="W86" s="2"/>
      <c r="X86" s="2"/>
      <c r="Y86" s="2"/>
    </row>
    <row r="87" spans="1:25" ht="13.5" customHeight="1">
      <c r="A87" s="169"/>
      <c r="B87" s="167"/>
      <c r="C87" s="167"/>
      <c r="D87" s="109"/>
      <c r="E87" s="109"/>
      <c r="F87" s="109"/>
      <c r="G87" s="2"/>
      <c r="H87" s="2"/>
      <c r="I87" s="2"/>
      <c r="J87" s="2"/>
      <c r="K87" s="2"/>
      <c r="L87" s="2"/>
      <c r="M87" s="2"/>
      <c r="N87" s="2"/>
      <c r="O87" s="2"/>
      <c r="P87" s="2"/>
      <c r="Q87" s="2"/>
      <c r="R87" s="2"/>
      <c r="S87" s="2"/>
      <c r="T87" s="2"/>
      <c r="U87" s="2"/>
      <c r="V87" s="2"/>
      <c r="W87" s="2"/>
      <c r="X87" s="2"/>
      <c r="Y87" s="2"/>
    </row>
    <row r="88" spans="1:25" ht="13.5" customHeight="1">
      <c r="A88" s="169"/>
      <c r="B88" s="167"/>
      <c r="C88" s="167"/>
      <c r="D88" s="109"/>
      <c r="E88" s="109"/>
      <c r="F88" s="109"/>
      <c r="G88" s="2"/>
      <c r="H88" s="2"/>
      <c r="I88" s="2"/>
      <c r="J88" s="2"/>
      <c r="K88" s="2"/>
      <c r="L88" s="2"/>
      <c r="M88" s="2"/>
      <c r="N88" s="2"/>
      <c r="O88" s="2"/>
      <c r="P88" s="2"/>
      <c r="Q88" s="2"/>
      <c r="R88" s="2"/>
      <c r="S88" s="2"/>
      <c r="T88" s="2"/>
      <c r="U88" s="2"/>
      <c r="V88" s="2"/>
      <c r="W88" s="2"/>
      <c r="X88" s="2"/>
      <c r="Y88" s="2"/>
    </row>
    <row r="89" spans="1:25" ht="13.5" customHeight="1">
      <c r="A89" s="169"/>
      <c r="B89" s="167"/>
      <c r="C89" s="167"/>
      <c r="D89" s="109"/>
      <c r="E89" s="109"/>
      <c r="F89" s="109"/>
      <c r="G89" s="2"/>
      <c r="H89" s="2"/>
      <c r="I89" s="2"/>
      <c r="J89" s="2"/>
      <c r="K89" s="2"/>
      <c r="L89" s="2"/>
      <c r="M89" s="2"/>
      <c r="N89" s="2"/>
      <c r="O89" s="2"/>
      <c r="P89" s="2"/>
      <c r="Q89" s="2"/>
      <c r="R89" s="2"/>
      <c r="S89" s="2"/>
      <c r="T89" s="2"/>
      <c r="U89" s="2"/>
      <c r="V89" s="2"/>
      <c r="W89" s="2"/>
      <c r="X89" s="2"/>
      <c r="Y89" s="2"/>
    </row>
    <row r="90" spans="1:25" ht="13.5" customHeight="1">
      <c r="A90" s="169"/>
      <c r="B90" s="166" t="s">
        <v>28</v>
      </c>
      <c r="C90" s="167"/>
      <c r="D90" s="110">
        <f>SUM(D81:D89)</f>
        <v>0</v>
      </c>
      <c r="E90" s="110"/>
      <c r="F90" s="110"/>
      <c r="G90" s="2"/>
      <c r="H90" s="2"/>
      <c r="I90" s="2"/>
      <c r="J90" s="2"/>
      <c r="K90" s="2"/>
      <c r="L90" s="2"/>
      <c r="M90" s="2"/>
      <c r="N90" s="2"/>
      <c r="O90" s="2"/>
      <c r="P90" s="2"/>
      <c r="Q90" s="2"/>
      <c r="R90" s="2"/>
      <c r="S90" s="2"/>
      <c r="T90" s="2"/>
      <c r="U90" s="2"/>
      <c r="V90" s="2"/>
      <c r="W90" s="2"/>
      <c r="X90" s="2"/>
      <c r="Y90" s="2"/>
    </row>
    <row r="91" spans="1:25" ht="13.5" customHeight="1">
      <c r="A91" s="166" t="s">
        <v>14</v>
      </c>
      <c r="B91" s="167"/>
      <c r="C91" s="167"/>
      <c r="D91" s="110">
        <f>D59+D66+D73+D80+D90</f>
        <v>0</v>
      </c>
      <c r="E91" s="110"/>
      <c r="F91" s="110"/>
      <c r="G91" s="2"/>
      <c r="H91" s="2"/>
      <c r="I91" s="2"/>
      <c r="J91" s="2"/>
      <c r="K91" s="2"/>
      <c r="L91" s="2"/>
      <c r="M91" s="2"/>
      <c r="N91" s="2"/>
      <c r="O91" s="2"/>
      <c r="P91" s="2"/>
      <c r="Q91" s="2"/>
      <c r="R91" s="2"/>
      <c r="S91" s="2"/>
      <c r="T91" s="2"/>
      <c r="U91" s="2"/>
      <c r="V91" s="2"/>
      <c r="W91" s="2"/>
      <c r="X91" s="2"/>
      <c r="Y91" s="2"/>
    </row>
    <row r="92" spans="1:25" ht="13.5" customHeight="1">
      <c r="A92" s="91"/>
      <c r="B92" s="91"/>
      <c r="C92" s="92" t="s">
        <v>29</v>
      </c>
      <c r="D92" s="91"/>
      <c r="E92" s="91"/>
      <c r="F92" s="91"/>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sheetData>
  <mergeCells count="32">
    <mergeCell ref="B44:C44"/>
    <mergeCell ref="A5:C6"/>
    <mergeCell ref="D5:D6"/>
    <mergeCell ref="E5:E6"/>
    <mergeCell ref="F5:F6"/>
    <mergeCell ref="A7:A44"/>
    <mergeCell ref="B7:C12"/>
    <mergeCell ref="B13:C13"/>
    <mergeCell ref="B14:C19"/>
    <mergeCell ref="B20:C20"/>
    <mergeCell ref="B21:C26"/>
    <mergeCell ref="B27:C27"/>
    <mergeCell ref="B28:C33"/>
    <mergeCell ref="B34:C34"/>
    <mergeCell ref="B35:C43"/>
    <mergeCell ref="A45:C45"/>
    <mergeCell ref="A51:C52"/>
    <mergeCell ref="D51:D52"/>
    <mergeCell ref="E51:E52"/>
    <mergeCell ref="F51:F52"/>
    <mergeCell ref="B90:C90"/>
    <mergeCell ref="A91:C91"/>
    <mergeCell ref="A53:A90"/>
    <mergeCell ref="B53:C58"/>
    <mergeCell ref="B59:C59"/>
    <mergeCell ref="B60:C65"/>
    <mergeCell ref="B66:C66"/>
    <mergeCell ref="B67:C72"/>
    <mergeCell ref="B73:C73"/>
    <mergeCell ref="B74:C79"/>
    <mergeCell ref="B80:C80"/>
    <mergeCell ref="B81:C89"/>
  </mergeCells>
  <phoneticPr fontId="8"/>
  <pageMargins left="0.59055118110236227" right="0.59055118110236227" top="0.59055118110236227" bottom="0.59055118110236227" header="0.39370078740157483" footer="0.39370078740157483"/>
  <pageSetup paperSize="9" scale="77" fitToHeight="0" orientation="portrait" r:id="rId1"/>
  <headerFooter>
    <oddHeader>&amp;R&amp;A</oddHeader>
    <oddFooter>&amp;C&amp;P / &amp;N</oddFooter>
  </headerFooter>
  <rowBreaks count="1" manualBreakCount="1">
    <brk id="46" max="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1"/>
  <sheetViews>
    <sheetView view="pageBreakPreview" topLeftCell="A26" zoomScaleNormal="100" zoomScaleSheetLayoutView="100" workbookViewId="0">
      <selection activeCell="E12" sqref="E12"/>
    </sheetView>
  </sheetViews>
  <sheetFormatPr defaultColWidth="14.42578125" defaultRowHeight="15" customHeight="1"/>
  <cols>
    <col min="1" max="1" width="4.5703125" customWidth="1"/>
    <col min="2" max="3" width="8.5703125" customWidth="1"/>
    <col min="4" max="4" width="18.5703125" customWidth="1"/>
    <col min="5" max="5" width="49.42578125" customWidth="1"/>
    <col min="6" max="26" width="9" customWidth="1"/>
  </cols>
  <sheetData>
    <row r="1" spans="1:26" ht="15" customHeight="1">
      <c r="A1" s="27" t="s">
        <v>174</v>
      </c>
      <c r="C1" s="27" t="s">
        <v>178</v>
      </c>
    </row>
    <row r="2" spans="1:26" ht="13.5" customHeight="1">
      <c r="A2" s="1" t="s">
        <v>0</v>
      </c>
      <c r="B2" s="2"/>
      <c r="C2" s="2"/>
      <c r="D2" s="2"/>
      <c r="E2" s="9"/>
      <c r="F2" s="2"/>
      <c r="G2" s="2"/>
      <c r="H2" s="2"/>
      <c r="I2" s="2"/>
      <c r="J2" s="2"/>
      <c r="K2" s="2"/>
      <c r="L2" s="2"/>
      <c r="M2" s="2"/>
      <c r="N2" s="2"/>
      <c r="O2" s="2"/>
      <c r="P2" s="2"/>
      <c r="Q2" s="2"/>
      <c r="R2" s="2"/>
      <c r="S2" s="2"/>
      <c r="T2" s="2"/>
      <c r="U2" s="2"/>
      <c r="V2" s="2"/>
      <c r="W2" s="2"/>
      <c r="X2" s="2"/>
      <c r="Y2" s="2"/>
      <c r="Z2" s="2"/>
    </row>
    <row r="3" spans="1:26" ht="24" customHeight="1">
      <c r="A3" s="3" t="s">
        <v>185</v>
      </c>
      <c r="B3" s="2"/>
      <c r="C3" s="3"/>
      <c r="D3" s="3"/>
      <c r="E3" s="24"/>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9"/>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20</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c r="E7" s="22"/>
      <c r="F7" s="9"/>
      <c r="G7" s="9"/>
      <c r="H7" s="9"/>
      <c r="I7" s="9"/>
      <c r="J7" s="9"/>
      <c r="K7" s="9"/>
      <c r="L7" s="9"/>
      <c r="M7" s="9"/>
      <c r="N7" s="9"/>
      <c r="O7" s="9"/>
      <c r="P7" s="9"/>
      <c r="Q7" s="9"/>
      <c r="R7" s="9"/>
      <c r="S7" s="9"/>
      <c r="T7" s="9"/>
      <c r="U7" s="9"/>
      <c r="V7" s="9"/>
      <c r="W7" s="9"/>
      <c r="X7" s="9"/>
      <c r="Y7" s="9"/>
      <c r="Z7" s="9"/>
    </row>
    <row r="8" spans="1:26" ht="13.5" customHeight="1">
      <c r="A8" s="144"/>
      <c r="B8" s="157"/>
      <c r="C8" s="158"/>
      <c r="D8" s="8"/>
      <c r="E8" s="22"/>
      <c r="F8" s="9"/>
      <c r="G8" s="9"/>
      <c r="H8" s="9"/>
      <c r="I8" s="9"/>
      <c r="J8" s="9"/>
      <c r="K8" s="9"/>
      <c r="L8" s="9"/>
      <c r="M8" s="9"/>
      <c r="N8" s="9"/>
      <c r="O8" s="9"/>
      <c r="P8" s="9"/>
      <c r="Q8" s="9"/>
      <c r="R8" s="9"/>
      <c r="S8" s="9"/>
      <c r="T8" s="9"/>
      <c r="U8" s="9"/>
      <c r="V8" s="9"/>
      <c r="W8" s="9"/>
      <c r="X8" s="9"/>
      <c r="Y8" s="9"/>
      <c r="Z8" s="9"/>
    </row>
    <row r="9" spans="1:26" ht="13.5" customHeight="1">
      <c r="A9" s="144"/>
      <c r="B9" s="157"/>
      <c r="C9" s="158"/>
      <c r="D9" s="8"/>
      <c r="E9" s="22"/>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22"/>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22"/>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22"/>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22"/>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22"/>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22"/>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22"/>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0</v>
      </c>
      <c r="E17" s="22"/>
      <c r="F17" s="9"/>
      <c r="G17" s="9"/>
      <c r="H17" s="9"/>
      <c r="I17" s="9"/>
      <c r="J17" s="9"/>
      <c r="K17" s="9"/>
      <c r="L17" s="9"/>
      <c r="M17" s="9"/>
      <c r="N17" s="9"/>
      <c r="O17" s="9"/>
      <c r="P17" s="9"/>
      <c r="Q17" s="9"/>
      <c r="R17" s="9"/>
      <c r="S17" s="9"/>
      <c r="T17" s="9"/>
      <c r="U17" s="9"/>
      <c r="V17" s="9"/>
      <c r="W17" s="9"/>
      <c r="X17" s="9"/>
      <c r="Y17" s="9"/>
      <c r="Z17" s="9"/>
    </row>
    <row r="18" spans="1:26" ht="13.5" customHeight="1">
      <c r="A18" s="144"/>
      <c r="B18" s="161" t="s">
        <v>10</v>
      </c>
      <c r="C18" s="162"/>
      <c r="D18" s="17"/>
      <c r="E18" s="23"/>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22"/>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22"/>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22"/>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22"/>
      <c r="F22" s="9"/>
      <c r="G22" s="9"/>
      <c r="H22" s="9"/>
      <c r="I22" s="9"/>
      <c r="J22" s="9"/>
      <c r="K22" s="9"/>
      <c r="L22" s="9"/>
      <c r="M22" s="9"/>
      <c r="N22" s="9"/>
      <c r="O22" s="9"/>
      <c r="P22" s="9"/>
      <c r="Q22" s="9"/>
      <c r="R22" s="9"/>
      <c r="S22" s="9"/>
      <c r="T22" s="9"/>
      <c r="U22" s="9"/>
      <c r="V22" s="9"/>
      <c r="W22" s="9"/>
      <c r="X22" s="9"/>
      <c r="Y22" s="9"/>
      <c r="Z22" s="9"/>
    </row>
    <row r="23" spans="1:26" ht="13.5" customHeight="1">
      <c r="A23" s="144"/>
      <c r="B23" s="149"/>
      <c r="C23" s="151"/>
      <c r="D23" s="8"/>
      <c r="E23" s="22"/>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0</v>
      </c>
      <c r="E24" s="22"/>
      <c r="F24" s="9"/>
      <c r="G24" s="9"/>
      <c r="H24" s="9"/>
      <c r="I24" s="9"/>
      <c r="J24" s="9"/>
      <c r="K24" s="9"/>
      <c r="L24" s="9"/>
      <c r="M24" s="9"/>
      <c r="N24" s="9"/>
      <c r="O24" s="9"/>
      <c r="P24" s="9"/>
      <c r="Q24" s="9"/>
      <c r="R24" s="9"/>
      <c r="S24" s="9"/>
      <c r="T24" s="9"/>
      <c r="U24" s="9"/>
      <c r="V24" s="9"/>
      <c r="W24" s="9"/>
      <c r="X24" s="9"/>
      <c r="Y24" s="9"/>
      <c r="Z24" s="9"/>
    </row>
    <row r="25" spans="1:26" ht="13.5" customHeight="1">
      <c r="A25" s="144"/>
      <c r="B25" s="161" t="s">
        <v>11</v>
      </c>
      <c r="C25" s="162"/>
      <c r="D25" s="17"/>
      <c r="E25" s="23"/>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8"/>
      <c r="E26" s="22"/>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8"/>
      <c r="E27" s="22"/>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22"/>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22"/>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22"/>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0</v>
      </c>
      <c r="E31" s="22"/>
      <c r="F31" s="9"/>
      <c r="G31" s="9"/>
      <c r="H31" s="9"/>
      <c r="I31" s="9"/>
      <c r="J31" s="9"/>
      <c r="K31" s="9"/>
      <c r="L31" s="9"/>
      <c r="M31" s="9"/>
      <c r="N31" s="9"/>
      <c r="O31" s="9"/>
      <c r="P31" s="9"/>
      <c r="Q31" s="9"/>
      <c r="R31" s="9"/>
      <c r="S31" s="9"/>
      <c r="T31" s="9"/>
      <c r="U31" s="9"/>
      <c r="V31" s="9"/>
      <c r="W31" s="9"/>
      <c r="X31" s="9"/>
      <c r="Y31" s="9"/>
      <c r="Z31" s="9"/>
    </row>
    <row r="32" spans="1:26" ht="13.5" customHeight="1">
      <c r="A32" s="144"/>
      <c r="B32" s="161" t="s">
        <v>12</v>
      </c>
      <c r="C32" s="162"/>
      <c r="D32" s="17"/>
      <c r="E32" s="23"/>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8"/>
      <c r="E33" s="22"/>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8"/>
      <c r="E34" s="22"/>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8"/>
      <c r="E35" s="22"/>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22"/>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22"/>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22"/>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0</v>
      </c>
      <c r="E39" s="22"/>
      <c r="F39" s="9"/>
      <c r="G39" s="9"/>
      <c r="H39" s="9"/>
      <c r="I39" s="9"/>
      <c r="J39" s="9"/>
      <c r="K39" s="9"/>
      <c r="L39" s="9"/>
      <c r="M39" s="9"/>
      <c r="N39" s="9"/>
      <c r="O39" s="9"/>
      <c r="P39" s="9"/>
      <c r="Q39" s="9"/>
      <c r="R39" s="9"/>
      <c r="S39" s="9"/>
      <c r="T39" s="9"/>
      <c r="U39" s="9"/>
      <c r="V39" s="9"/>
      <c r="W39" s="9"/>
      <c r="X39" s="9"/>
      <c r="Y39" s="9"/>
      <c r="Z39" s="9"/>
    </row>
    <row r="40" spans="1:26" ht="13.5" customHeight="1">
      <c r="A40" s="144"/>
      <c r="B40" s="161" t="s">
        <v>26</v>
      </c>
      <c r="C40" s="162"/>
      <c r="D40" s="17"/>
      <c r="E40" s="16"/>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8"/>
      <c r="E42" s="22"/>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22"/>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22"/>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22"/>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22"/>
      <c r="F46" s="9"/>
      <c r="G46" s="9"/>
      <c r="H46" s="9"/>
      <c r="I46" s="9"/>
      <c r="J46" s="9"/>
      <c r="K46" s="9"/>
      <c r="L46" s="9"/>
      <c r="M46" s="9"/>
      <c r="N46" s="9"/>
      <c r="O46" s="9"/>
      <c r="P46" s="9"/>
      <c r="Q46" s="9"/>
      <c r="R46" s="9"/>
      <c r="S46" s="9"/>
      <c r="T46" s="9"/>
      <c r="U46" s="9"/>
      <c r="V46" s="9"/>
      <c r="W46" s="9"/>
      <c r="X46" s="9"/>
      <c r="Y46" s="9"/>
      <c r="Z46" s="9"/>
    </row>
    <row r="47" spans="1:26" ht="13.5" customHeight="1">
      <c r="A47" s="144"/>
      <c r="B47" s="157"/>
      <c r="C47" s="158"/>
      <c r="D47" s="8"/>
      <c r="E47" s="22"/>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22"/>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22"/>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22"/>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22"/>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0</v>
      </c>
      <c r="E52" s="8"/>
      <c r="F52" s="9"/>
      <c r="G52" s="9"/>
      <c r="H52" s="9"/>
      <c r="I52" s="9"/>
      <c r="J52" s="9"/>
      <c r="K52" s="9"/>
      <c r="L52" s="9"/>
      <c r="M52" s="9"/>
      <c r="N52" s="9"/>
      <c r="O52" s="9"/>
      <c r="P52" s="9"/>
      <c r="Q52" s="9"/>
      <c r="R52" s="9"/>
      <c r="S52" s="9"/>
      <c r="T52" s="9"/>
      <c r="U52" s="9"/>
      <c r="V52" s="9"/>
      <c r="W52" s="9"/>
      <c r="X52" s="9"/>
      <c r="Y52" s="9"/>
      <c r="Z52" s="9"/>
    </row>
    <row r="53" spans="1:26" ht="18.75" customHeight="1">
      <c r="A53" s="163" t="s">
        <v>14</v>
      </c>
      <c r="B53" s="137"/>
      <c r="C53" s="138"/>
      <c r="D53" s="17">
        <f>D17+D24+D31+D39+D52</f>
        <v>0</v>
      </c>
      <c r="E53" s="17"/>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5"/>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9"/>
      <c r="F55" s="2"/>
      <c r="G55" s="2"/>
      <c r="H55" s="2"/>
      <c r="I55" s="2"/>
      <c r="J55" s="2"/>
      <c r="K55" s="2"/>
      <c r="L55" s="2"/>
      <c r="M55" s="2"/>
      <c r="N55" s="2"/>
      <c r="O55" s="2"/>
      <c r="P55" s="2"/>
      <c r="Q55" s="2"/>
      <c r="R55" s="2"/>
      <c r="S55" s="2"/>
      <c r="T55" s="2"/>
      <c r="U55" s="2"/>
      <c r="V55" s="2"/>
      <c r="W55" s="2"/>
      <c r="X55" s="2"/>
      <c r="Y55" s="2"/>
      <c r="Z55" s="2"/>
    </row>
    <row r="56" spans="1:26" ht="24" customHeight="1">
      <c r="A56" s="3" t="s">
        <v>213</v>
      </c>
      <c r="B56" s="2"/>
      <c r="C56" s="3"/>
      <c r="D56" s="3"/>
      <c r="E56" s="24"/>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9"/>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20</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v>15000</v>
      </c>
      <c r="E60" s="22" t="s">
        <v>153</v>
      </c>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22"/>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22"/>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22"/>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22"/>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22"/>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22"/>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22"/>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22"/>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22"/>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8">
        <f>SUM(D60:D69)</f>
        <v>15000</v>
      </c>
      <c r="E70" s="22"/>
      <c r="F70" s="2"/>
      <c r="G70" s="2"/>
      <c r="H70" s="2"/>
      <c r="I70" s="2"/>
      <c r="J70" s="2"/>
      <c r="K70" s="2"/>
      <c r="L70" s="2"/>
      <c r="M70" s="2"/>
      <c r="N70" s="2"/>
      <c r="O70" s="2"/>
      <c r="P70" s="2"/>
      <c r="Q70" s="2"/>
      <c r="R70" s="2"/>
      <c r="S70" s="2"/>
      <c r="T70" s="2"/>
      <c r="U70" s="2"/>
      <c r="V70" s="2"/>
      <c r="W70" s="2"/>
      <c r="X70" s="2"/>
      <c r="Y70" s="2"/>
      <c r="Z70" s="2"/>
    </row>
    <row r="71" spans="1:26" ht="13.5" customHeight="1">
      <c r="A71" s="144"/>
      <c r="B71" s="161" t="s">
        <v>10</v>
      </c>
      <c r="C71" s="162"/>
      <c r="D71" s="17">
        <v>1500</v>
      </c>
      <c r="E71" s="23" t="s">
        <v>154</v>
      </c>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8">
        <v>500</v>
      </c>
      <c r="E72" s="22" t="s">
        <v>155</v>
      </c>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c r="E73" s="22"/>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22"/>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22"/>
      <c r="F75" s="2"/>
      <c r="G75" s="2"/>
      <c r="H75" s="2"/>
      <c r="I75" s="2"/>
      <c r="J75" s="2"/>
      <c r="K75" s="2"/>
      <c r="L75" s="2"/>
      <c r="M75" s="2"/>
      <c r="N75" s="2"/>
      <c r="O75" s="2"/>
      <c r="P75" s="2"/>
      <c r="Q75" s="2"/>
      <c r="R75" s="2"/>
      <c r="S75" s="2"/>
      <c r="T75" s="2"/>
      <c r="U75" s="2"/>
      <c r="V75" s="2"/>
      <c r="W75" s="2"/>
      <c r="X75" s="2"/>
      <c r="Y75" s="2"/>
      <c r="Z75" s="2"/>
    </row>
    <row r="76" spans="1:26" ht="13.5" customHeight="1">
      <c r="A76" s="144"/>
      <c r="B76" s="149"/>
      <c r="C76" s="151"/>
      <c r="D76" s="8"/>
      <c r="E76" s="22"/>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8">
        <f>SUM(D71:D76)</f>
        <v>2000</v>
      </c>
      <c r="E77" s="22"/>
      <c r="F77" s="2"/>
      <c r="G77" s="2"/>
      <c r="H77" s="2"/>
      <c r="I77" s="2"/>
      <c r="J77" s="2"/>
      <c r="K77" s="2"/>
      <c r="L77" s="2"/>
      <c r="M77" s="2"/>
      <c r="N77" s="2"/>
      <c r="O77" s="2"/>
      <c r="P77" s="2"/>
      <c r="Q77" s="2"/>
      <c r="R77" s="2"/>
      <c r="S77" s="2"/>
      <c r="T77" s="2"/>
      <c r="U77" s="2"/>
      <c r="V77" s="2"/>
      <c r="W77" s="2"/>
      <c r="X77" s="2"/>
      <c r="Y77" s="2"/>
      <c r="Z77" s="2"/>
    </row>
    <row r="78" spans="1:26" ht="13.5" customHeight="1">
      <c r="A78" s="144"/>
      <c r="B78" s="161" t="s">
        <v>11</v>
      </c>
      <c r="C78" s="162"/>
      <c r="D78" s="17">
        <v>300</v>
      </c>
      <c r="E78" s="23" t="s">
        <v>156</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8"/>
      <c r="E79" s="22"/>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8"/>
      <c r="E80" s="22"/>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22"/>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22"/>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22"/>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8">
        <f>SUM(D78:D83)</f>
        <v>300</v>
      </c>
      <c r="E84" s="22"/>
      <c r="F84" s="2"/>
      <c r="G84" s="2"/>
      <c r="H84" s="2"/>
      <c r="I84" s="2"/>
      <c r="J84" s="2"/>
      <c r="K84" s="2"/>
      <c r="L84" s="2"/>
      <c r="M84" s="2"/>
      <c r="N84" s="2"/>
      <c r="O84" s="2"/>
      <c r="P84" s="2"/>
      <c r="Q84" s="2"/>
      <c r="R84" s="2"/>
      <c r="S84" s="2"/>
      <c r="T84" s="2"/>
      <c r="U84" s="2"/>
      <c r="V84" s="2"/>
      <c r="W84" s="2"/>
      <c r="X84" s="2"/>
      <c r="Y84" s="2"/>
      <c r="Z84" s="2"/>
    </row>
    <row r="85" spans="1:26" ht="13.5" customHeight="1">
      <c r="A85" s="144"/>
      <c r="B85" s="161" t="s">
        <v>12</v>
      </c>
      <c r="C85" s="162"/>
      <c r="D85" s="17">
        <v>300</v>
      </c>
      <c r="E85" s="23" t="s">
        <v>157</v>
      </c>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8"/>
      <c r="E86" s="22"/>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8"/>
      <c r="E87" s="22"/>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22"/>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22"/>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22"/>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8">
        <f>SUM(D85:D91)</f>
        <v>300</v>
      </c>
      <c r="E92" s="22"/>
      <c r="F92" s="2"/>
      <c r="G92" s="2"/>
      <c r="H92" s="2"/>
      <c r="I92" s="2"/>
      <c r="J92" s="2"/>
      <c r="K92" s="2"/>
      <c r="L92" s="2"/>
      <c r="M92" s="2"/>
      <c r="N92" s="2"/>
      <c r="O92" s="2"/>
      <c r="P92" s="2"/>
      <c r="Q92" s="2"/>
      <c r="R92" s="2"/>
      <c r="S92" s="2"/>
      <c r="T92" s="2"/>
      <c r="U92" s="2"/>
      <c r="V92" s="2"/>
      <c r="W92" s="2"/>
      <c r="X92" s="2"/>
      <c r="Y92" s="2"/>
      <c r="Z92" s="2"/>
    </row>
    <row r="93" spans="1:26" ht="13.5" customHeight="1">
      <c r="A93" s="144"/>
      <c r="B93" s="161" t="s">
        <v>26</v>
      </c>
      <c r="C93" s="162"/>
      <c r="D93" s="17">
        <v>200</v>
      </c>
      <c r="E93" s="16" t="s">
        <v>158</v>
      </c>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8">
        <v>200</v>
      </c>
      <c r="E94" s="16" t="s">
        <v>159</v>
      </c>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8"/>
      <c r="E95" s="22"/>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8"/>
      <c r="E96" s="22"/>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c r="E97" s="22"/>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22"/>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22"/>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2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2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2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2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2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8">
        <f>SUM(D93:D104)</f>
        <v>400</v>
      </c>
      <c r="E105" s="8"/>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17">
        <f>D70+D77+D84+D92+D105</f>
        <v>18000</v>
      </c>
      <c r="E106" s="17"/>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5"/>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9"/>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9"/>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9"/>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9"/>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9"/>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9"/>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9"/>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9"/>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9"/>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9"/>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9"/>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9"/>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9"/>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9"/>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9"/>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9"/>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9"/>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9"/>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9"/>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9"/>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9"/>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9"/>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9"/>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9"/>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9"/>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9"/>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9"/>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9"/>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9"/>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9"/>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9"/>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9"/>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9"/>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9"/>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9"/>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9"/>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9"/>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9"/>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9"/>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9"/>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9"/>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9"/>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9"/>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9"/>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9"/>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9"/>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9"/>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9"/>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9"/>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9"/>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9"/>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9"/>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9"/>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9"/>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9"/>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9"/>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9"/>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9"/>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9"/>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9"/>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9"/>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9"/>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9"/>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9"/>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9"/>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9"/>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9"/>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9"/>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9"/>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9"/>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9"/>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9"/>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9"/>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9"/>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9"/>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9"/>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9"/>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9"/>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9"/>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9"/>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9"/>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9"/>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9"/>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9"/>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9"/>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9"/>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9"/>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9"/>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9"/>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9"/>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9"/>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9"/>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9"/>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9"/>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9"/>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9"/>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9"/>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9"/>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9"/>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9"/>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9"/>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9"/>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9"/>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9"/>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9"/>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9"/>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9"/>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9"/>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9"/>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9"/>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9"/>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9"/>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9"/>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9"/>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9"/>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9"/>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9"/>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9"/>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9"/>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9"/>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9"/>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9"/>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9"/>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9"/>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9"/>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9"/>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9"/>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9"/>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9"/>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9"/>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9"/>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9"/>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9"/>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9"/>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9"/>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9"/>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9"/>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9"/>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9"/>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9"/>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9"/>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9"/>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9"/>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9"/>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9"/>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9"/>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9"/>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9"/>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9"/>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9"/>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9"/>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9"/>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9"/>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9"/>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9"/>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9"/>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9"/>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9"/>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9"/>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9"/>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9"/>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9"/>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9"/>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9"/>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9"/>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9"/>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9"/>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9"/>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9"/>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9"/>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9"/>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9"/>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9"/>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9"/>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9"/>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9"/>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9"/>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9"/>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9"/>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9"/>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9"/>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9"/>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9"/>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9"/>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9"/>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9"/>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9"/>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9"/>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9"/>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9"/>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9"/>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9"/>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9"/>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9"/>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9"/>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9"/>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9"/>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9"/>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9"/>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9"/>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9"/>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9"/>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9"/>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9"/>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9"/>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9"/>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9"/>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9"/>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9"/>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9"/>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9"/>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9"/>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9"/>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9"/>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9"/>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9"/>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9"/>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9"/>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9"/>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9"/>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9"/>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9"/>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9"/>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9"/>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9"/>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9"/>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9"/>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9"/>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9"/>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9"/>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9"/>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9"/>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9"/>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9"/>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9"/>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9"/>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9"/>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9"/>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9"/>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9"/>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9"/>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9"/>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9"/>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9"/>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9"/>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9"/>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9"/>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9"/>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9"/>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9"/>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9"/>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9"/>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9"/>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9"/>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9"/>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9"/>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9"/>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9"/>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9"/>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9"/>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9"/>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9"/>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9"/>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9"/>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9"/>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9"/>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9"/>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9"/>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9"/>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9"/>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9"/>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9"/>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9"/>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9"/>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9"/>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9"/>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9"/>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9"/>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9"/>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9"/>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9"/>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9"/>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9"/>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9"/>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9"/>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9"/>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9"/>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9"/>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9"/>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9"/>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9"/>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9"/>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9"/>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9"/>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9"/>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9"/>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9"/>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9"/>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9"/>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9"/>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9"/>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9"/>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9"/>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9"/>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9"/>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9"/>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9"/>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9"/>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9"/>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9"/>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9"/>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9"/>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9"/>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9"/>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9"/>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9"/>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9"/>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9"/>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9"/>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9"/>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9"/>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9"/>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9"/>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9"/>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9"/>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9"/>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9"/>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9"/>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9"/>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9"/>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9"/>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9"/>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9"/>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9"/>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9"/>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9"/>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9"/>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9"/>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9"/>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9"/>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9"/>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9"/>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9"/>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9"/>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9"/>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9"/>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9"/>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9"/>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9"/>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9"/>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9"/>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9"/>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9"/>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9"/>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9"/>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9"/>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9"/>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9"/>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9"/>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9"/>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9"/>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9"/>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9"/>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9"/>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9"/>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9"/>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9"/>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9"/>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9"/>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9"/>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9"/>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9"/>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9"/>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9"/>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9"/>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9"/>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9"/>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9"/>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9"/>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9"/>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9"/>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9"/>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9"/>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9"/>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9"/>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9"/>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9"/>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9"/>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9"/>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9"/>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9"/>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9"/>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9"/>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9"/>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9"/>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9"/>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9"/>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9"/>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9"/>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9"/>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9"/>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9"/>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9"/>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9"/>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9"/>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9"/>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9"/>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9"/>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9"/>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9"/>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9"/>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9"/>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9"/>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9"/>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9"/>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9"/>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9"/>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9"/>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9"/>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9"/>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9"/>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9"/>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9"/>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9"/>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9"/>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9"/>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9"/>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9"/>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9"/>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9"/>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9"/>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9"/>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9"/>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9"/>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9"/>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9"/>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9"/>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9"/>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9"/>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9"/>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9"/>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9"/>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9"/>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9"/>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9"/>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9"/>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9"/>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9"/>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9"/>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9"/>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9"/>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9"/>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9"/>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9"/>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9"/>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9"/>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9"/>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9"/>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9"/>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9"/>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9"/>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9"/>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9"/>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9"/>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9"/>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9"/>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9"/>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9"/>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9"/>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9"/>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9"/>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9"/>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9"/>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9"/>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9"/>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9"/>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9"/>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9"/>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9"/>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9"/>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9"/>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9"/>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9"/>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9"/>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9"/>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9"/>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9"/>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9"/>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9"/>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9"/>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9"/>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9"/>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9"/>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9"/>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9"/>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9"/>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9"/>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9"/>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9"/>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9"/>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9"/>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9"/>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9"/>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9"/>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9"/>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9"/>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9"/>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9"/>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9"/>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9"/>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9"/>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9"/>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9"/>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9"/>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9"/>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9"/>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9"/>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9"/>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9"/>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9"/>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9"/>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9"/>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9"/>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9"/>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9"/>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9"/>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9"/>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9"/>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9"/>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9"/>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9"/>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9"/>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9"/>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9"/>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9"/>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9"/>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9"/>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9"/>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9"/>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9"/>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9"/>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9"/>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9"/>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9"/>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9"/>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9"/>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9"/>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9"/>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9"/>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9"/>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9"/>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9"/>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9"/>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9"/>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9"/>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9"/>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9"/>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9"/>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9"/>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9"/>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9"/>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9"/>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9"/>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9"/>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9"/>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9"/>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9"/>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9"/>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9"/>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9"/>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9"/>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9"/>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9"/>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9"/>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9"/>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9"/>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9"/>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9"/>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9"/>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9"/>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9"/>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9"/>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9"/>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9"/>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9"/>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9"/>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9"/>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9"/>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9"/>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9"/>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9"/>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9"/>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9"/>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9"/>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9"/>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9"/>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9"/>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9"/>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9"/>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9"/>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9"/>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9"/>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9"/>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9"/>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9"/>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9"/>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9"/>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9"/>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9"/>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9"/>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9"/>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9"/>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9"/>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9"/>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9"/>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9"/>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9"/>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9"/>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9"/>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9"/>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9"/>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9"/>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9"/>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9"/>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9"/>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9"/>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9"/>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9"/>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9"/>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9"/>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9"/>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9"/>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9"/>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9"/>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9"/>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9"/>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9"/>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9"/>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9"/>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9"/>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9"/>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9"/>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9"/>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9"/>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9"/>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9"/>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9"/>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9"/>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9"/>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9"/>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9"/>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9"/>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9"/>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9"/>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9"/>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9"/>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9"/>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9"/>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9"/>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9"/>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9"/>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9"/>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9"/>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9"/>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9"/>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9"/>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9"/>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9"/>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9"/>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9"/>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9"/>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9"/>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9"/>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9"/>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9"/>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9"/>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9"/>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9"/>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9"/>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9"/>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9"/>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9"/>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9"/>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9"/>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9"/>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9"/>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9"/>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9"/>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9"/>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9"/>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9"/>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9"/>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9"/>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9"/>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9"/>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9"/>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9"/>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9"/>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9"/>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9"/>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9"/>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9"/>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9"/>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9"/>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9"/>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9"/>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9"/>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9"/>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9"/>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9"/>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9"/>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9"/>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9"/>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9"/>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9"/>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9"/>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9"/>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9"/>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9"/>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9"/>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9"/>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9"/>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9"/>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9"/>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9"/>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9"/>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9"/>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9"/>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9"/>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9"/>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9"/>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9"/>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9"/>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9"/>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9"/>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9"/>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9"/>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9"/>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9"/>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9"/>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9"/>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9"/>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9"/>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9"/>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9"/>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9"/>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9"/>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9"/>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9"/>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9"/>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9"/>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9"/>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9"/>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9"/>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9"/>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9"/>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9"/>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9"/>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9"/>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9"/>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9"/>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9"/>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9"/>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9"/>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9"/>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9"/>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9"/>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9"/>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9"/>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9"/>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9"/>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9"/>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9"/>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9"/>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9"/>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9"/>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9"/>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9"/>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9"/>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9"/>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9"/>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9"/>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9"/>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9"/>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9"/>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9"/>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9"/>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9"/>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9"/>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9"/>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9"/>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9"/>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9"/>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9"/>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9"/>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9"/>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9"/>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9"/>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9"/>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9"/>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9"/>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9"/>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9"/>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9"/>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9"/>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9"/>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9"/>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9"/>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9"/>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9"/>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9"/>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9"/>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9"/>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9"/>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9"/>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9"/>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9"/>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9"/>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9"/>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9"/>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9"/>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9"/>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9"/>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9"/>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9"/>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9"/>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9"/>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9"/>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9"/>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9"/>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9"/>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9"/>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9"/>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9"/>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9"/>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9"/>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9"/>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9"/>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9"/>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9"/>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9"/>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9"/>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9"/>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9"/>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9"/>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9"/>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9"/>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9"/>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9"/>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9"/>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9"/>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9"/>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9"/>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9"/>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9"/>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9"/>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9"/>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9"/>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9"/>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9"/>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9"/>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9"/>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9"/>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9"/>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9"/>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9"/>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9"/>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9"/>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9"/>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9"/>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9"/>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9"/>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9"/>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9"/>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9"/>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9"/>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9"/>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9"/>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9"/>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9"/>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9"/>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9"/>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9"/>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9"/>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9"/>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9"/>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9"/>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9"/>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9"/>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9"/>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9"/>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9"/>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9"/>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9"/>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state="hidden" view="pageBreakPreview" topLeftCell="A26">
      <selection activeCell="E12" sqref="E12"/>
      <rowBreaks count="1" manualBreakCount="1">
        <brk id="54" man="1"/>
      </rowBreaks>
      <pageMargins left="0.78740157480314965" right="0.78740157480314965" top="0.78740157480314965" bottom="0.78740157480314965" header="0" footer="0"/>
      <pageSetup paperSize="9" scale="95" orientation="portrait" r:id="rId1"/>
      <headerFooter>
        <oddHeader>&amp;R&amp;A</oddHeader>
        <oddFooter>&amp;R&amp;D</oddFooter>
      </headerFooter>
    </customSheetView>
    <customSheetView guid="{9D085479-0B63-44B4-9268-025006D95A5B}" showPageBreaks="1" view="pageBreakPreview" topLeftCell="A16">
      <selection activeCell="E16" sqref="E16"/>
      <rowBreaks count="1" manualBreakCount="1">
        <brk id="54" man="1"/>
      </rowBreaks>
      <pageMargins left="0.78740157480314965" right="0.78740157480314965" top="0.78740157480314965" bottom="0.78740157480314965" header="0" footer="0"/>
      <pageSetup paperSize="9" scale="95"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95" orientation="portrait" r:id="rId3"/>
  <headerFooter>
    <oddHeader>&amp;R&amp;A</oddHeader>
    <oddFooter>&amp;R&amp;D</oddFooter>
  </headerFooter>
  <rowBreaks count="1" manualBreakCount="1">
    <brk id="54"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1"/>
  <sheetViews>
    <sheetView view="pageBreakPreview" topLeftCell="A81" zoomScale="102" zoomScaleNormal="100" zoomScaleSheetLayoutView="100" workbookViewId="0">
      <selection activeCell="D71" sqref="D71"/>
    </sheetView>
  </sheetViews>
  <sheetFormatPr defaultColWidth="14.42578125" defaultRowHeight="15" customHeight="1"/>
  <cols>
    <col min="1" max="1" width="4.5703125" customWidth="1"/>
    <col min="2" max="3" width="8.5703125" customWidth="1"/>
    <col min="4" max="4" width="18.5703125" customWidth="1"/>
    <col min="5" max="5" width="50.5703125" customWidth="1"/>
    <col min="6" max="26" width="9" customWidth="1"/>
  </cols>
  <sheetData>
    <row r="1" spans="1:26" ht="15" customHeight="1">
      <c r="A1" s="27" t="s">
        <v>174</v>
      </c>
      <c r="C1" s="27" t="s">
        <v>178</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212</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34</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c r="E7" s="16"/>
      <c r="F7" s="9"/>
      <c r="G7" s="9"/>
      <c r="H7" s="9"/>
      <c r="I7" s="9"/>
      <c r="J7" s="9"/>
      <c r="K7" s="9"/>
      <c r="L7" s="9"/>
      <c r="M7" s="9"/>
      <c r="N7" s="9"/>
      <c r="O7" s="9"/>
      <c r="P7" s="9"/>
      <c r="Q7" s="9"/>
      <c r="R7" s="9"/>
      <c r="S7" s="9"/>
      <c r="T7" s="9"/>
      <c r="U7" s="9"/>
      <c r="V7" s="9"/>
      <c r="W7" s="9"/>
      <c r="X7" s="9"/>
      <c r="Y7" s="9"/>
      <c r="Z7" s="9"/>
    </row>
    <row r="8" spans="1:26" ht="13.5" customHeight="1">
      <c r="A8" s="144"/>
      <c r="B8" s="157"/>
      <c r="C8" s="158"/>
      <c r="D8" s="8"/>
      <c r="E8" s="16"/>
      <c r="F8" s="9"/>
      <c r="G8" s="9"/>
      <c r="H8" s="9"/>
      <c r="I8" s="9"/>
      <c r="J8" s="9"/>
      <c r="K8" s="9"/>
      <c r="L8" s="9"/>
      <c r="M8" s="9"/>
      <c r="N8" s="9"/>
      <c r="O8" s="9"/>
      <c r="P8" s="9"/>
      <c r="Q8" s="9"/>
      <c r="R8" s="9"/>
      <c r="S8" s="9"/>
      <c r="T8" s="9"/>
      <c r="U8" s="9"/>
      <c r="V8" s="9"/>
      <c r="W8" s="9"/>
      <c r="X8" s="9"/>
      <c r="Y8" s="9"/>
      <c r="Z8" s="9"/>
    </row>
    <row r="9" spans="1:26" ht="13.5" customHeight="1">
      <c r="A9" s="144"/>
      <c r="B9" s="157"/>
      <c r="C9" s="158"/>
      <c r="D9" s="8"/>
      <c r="E9" s="16"/>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44"/>
      <c r="B18" s="156" t="s">
        <v>10</v>
      </c>
      <c r="C18" s="148"/>
      <c r="D18" s="17"/>
      <c r="E18" s="23"/>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22"/>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22"/>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22"/>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22"/>
      <c r="F22" s="9"/>
      <c r="G22" s="9"/>
      <c r="H22" s="9"/>
      <c r="I22" s="9"/>
      <c r="J22" s="9"/>
      <c r="K22" s="9"/>
      <c r="L22" s="9"/>
      <c r="M22" s="9"/>
      <c r="N22" s="9"/>
      <c r="O22" s="9"/>
      <c r="P22" s="9"/>
      <c r="Q22" s="9"/>
      <c r="R22" s="9"/>
      <c r="S22" s="9"/>
      <c r="T22" s="9"/>
      <c r="U22" s="9"/>
      <c r="V22" s="9"/>
      <c r="W22" s="9"/>
      <c r="X22" s="9"/>
      <c r="Y22" s="9"/>
      <c r="Z22" s="9"/>
    </row>
    <row r="23" spans="1:26" ht="13.5" customHeight="1">
      <c r="A23" s="144"/>
      <c r="B23" s="159"/>
      <c r="C23" s="160"/>
      <c r="D23" s="8"/>
      <c r="E23" s="22"/>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0</v>
      </c>
      <c r="E24" s="22"/>
      <c r="F24" s="9"/>
      <c r="G24" s="9"/>
      <c r="H24" s="9"/>
      <c r="I24" s="9"/>
      <c r="J24" s="9"/>
      <c r="K24" s="9"/>
      <c r="L24" s="9"/>
      <c r="M24" s="9"/>
      <c r="N24" s="9"/>
      <c r="O24" s="9"/>
      <c r="P24" s="9"/>
      <c r="Q24" s="9"/>
      <c r="R24" s="9"/>
      <c r="S24" s="9"/>
      <c r="T24" s="9"/>
      <c r="U24" s="9"/>
      <c r="V24" s="9"/>
      <c r="W24" s="9"/>
      <c r="X24" s="9"/>
      <c r="Y24" s="9"/>
      <c r="Z24" s="9"/>
    </row>
    <row r="25" spans="1:26" ht="13.5" customHeight="1">
      <c r="A25" s="144"/>
      <c r="B25" s="156" t="s">
        <v>11</v>
      </c>
      <c r="C25" s="148"/>
      <c r="D25" s="17"/>
      <c r="E25" s="23"/>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8"/>
      <c r="E26" s="22"/>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8"/>
      <c r="E27" s="22"/>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22"/>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22"/>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22"/>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0</v>
      </c>
      <c r="E31" s="22"/>
      <c r="F31" s="9"/>
      <c r="G31" s="9"/>
      <c r="H31" s="9"/>
      <c r="I31" s="9"/>
      <c r="J31" s="9"/>
      <c r="K31" s="9"/>
      <c r="L31" s="9"/>
      <c r="M31" s="9"/>
      <c r="N31" s="9"/>
      <c r="O31" s="9"/>
      <c r="P31" s="9"/>
      <c r="Q31" s="9"/>
      <c r="R31" s="9"/>
      <c r="S31" s="9"/>
      <c r="T31" s="9"/>
      <c r="U31" s="9"/>
      <c r="V31" s="9"/>
      <c r="W31" s="9"/>
      <c r="X31" s="9"/>
      <c r="Y31" s="9"/>
      <c r="Z31" s="9"/>
    </row>
    <row r="32" spans="1:26" ht="13.5" customHeight="1">
      <c r="A32" s="144"/>
      <c r="B32" s="156" t="s">
        <v>12</v>
      </c>
      <c r="C32" s="148"/>
      <c r="D32" s="17"/>
      <c r="E32" s="23"/>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8"/>
      <c r="E33" s="22"/>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8"/>
      <c r="E34" s="22"/>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8"/>
      <c r="E35" s="22"/>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22"/>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22"/>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22"/>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0</v>
      </c>
      <c r="E39" s="22"/>
      <c r="F39" s="9"/>
      <c r="G39" s="9"/>
      <c r="H39" s="9"/>
      <c r="I39" s="9"/>
      <c r="J39" s="9"/>
      <c r="K39" s="9"/>
      <c r="L39" s="9"/>
      <c r="M39" s="9"/>
      <c r="N39" s="9"/>
      <c r="O39" s="9"/>
      <c r="P39" s="9"/>
      <c r="Q39" s="9"/>
      <c r="R39" s="9"/>
      <c r="S39" s="9"/>
      <c r="T39" s="9"/>
      <c r="U39" s="9"/>
      <c r="V39" s="9"/>
      <c r="W39" s="9"/>
      <c r="X39" s="9"/>
      <c r="Y39" s="9"/>
      <c r="Z39" s="9"/>
    </row>
    <row r="40" spans="1:26" ht="13.5" customHeight="1">
      <c r="A40" s="144"/>
      <c r="B40" s="156" t="s">
        <v>26</v>
      </c>
      <c r="C40" s="148"/>
      <c r="D40" s="17"/>
      <c r="E40" s="16"/>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63" t="s">
        <v>14</v>
      </c>
      <c r="B53" s="137"/>
      <c r="C53" s="138"/>
      <c r="D53" s="8">
        <f>D17+D24+D31+D39+D52</f>
        <v>0</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211</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34</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8">
        <f>SUM(D60:D69)</f>
        <v>0</v>
      </c>
      <c r="E70" s="16"/>
      <c r="F70" s="2"/>
      <c r="G70" s="2"/>
      <c r="H70" s="2"/>
      <c r="I70" s="2"/>
      <c r="J70" s="2"/>
      <c r="K70" s="2"/>
      <c r="L70" s="2"/>
      <c r="M70" s="2"/>
      <c r="N70" s="2"/>
      <c r="O70" s="2"/>
      <c r="P70" s="2"/>
      <c r="Q70" s="2"/>
      <c r="R70" s="2"/>
      <c r="S70" s="2"/>
      <c r="T70" s="2"/>
      <c r="U70" s="2"/>
      <c r="V70" s="2"/>
      <c r="W70" s="2"/>
      <c r="X70" s="2"/>
      <c r="Y70" s="2"/>
      <c r="Z70" s="2"/>
    </row>
    <row r="71" spans="1:26" ht="13.5" customHeight="1">
      <c r="A71" s="144"/>
      <c r="B71" s="156" t="s">
        <v>10</v>
      </c>
      <c r="C71" s="148"/>
      <c r="D71" s="17">
        <v>1500</v>
      </c>
      <c r="E71" s="23" t="s">
        <v>154</v>
      </c>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8">
        <v>500</v>
      </c>
      <c r="E72" s="22" t="s">
        <v>155</v>
      </c>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c r="E73" s="22"/>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22"/>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22"/>
      <c r="F75" s="2"/>
      <c r="G75" s="2"/>
      <c r="H75" s="2"/>
      <c r="I75" s="2"/>
      <c r="J75" s="2"/>
      <c r="K75" s="2"/>
      <c r="L75" s="2"/>
      <c r="M75" s="2"/>
      <c r="N75" s="2"/>
      <c r="O75" s="2"/>
      <c r="P75" s="2"/>
      <c r="Q75" s="2"/>
      <c r="R75" s="2"/>
      <c r="S75" s="2"/>
      <c r="T75" s="2"/>
      <c r="U75" s="2"/>
      <c r="V75" s="2"/>
      <c r="W75" s="2"/>
      <c r="X75" s="2"/>
      <c r="Y75" s="2"/>
      <c r="Z75" s="2"/>
    </row>
    <row r="76" spans="1:26" ht="13.5" customHeight="1">
      <c r="A76" s="144"/>
      <c r="B76" s="159"/>
      <c r="C76" s="160"/>
      <c r="D76" s="8"/>
      <c r="E76" s="22"/>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8">
        <f>SUM(D71:D76)</f>
        <v>2000</v>
      </c>
      <c r="E77" s="22"/>
      <c r="F77" s="2"/>
      <c r="G77" s="2"/>
      <c r="H77" s="2"/>
      <c r="I77" s="2"/>
      <c r="J77" s="2"/>
      <c r="K77" s="2"/>
      <c r="L77" s="2"/>
      <c r="M77" s="2"/>
      <c r="N77" s="2"/>
      <c r="O77" s="2"/>
      <c r="P77" s="2"/>
      <c r="Q77" s="2"/>
      <c r="R77" s="2"/>
      <c r="S77" s="2"/>
      <c r="T77" s="2"/>
      <c r="U77" s="2"/>
      <c r="V77" s="2"/>
      <c r="W77" s="2"/>
      <c r="X77" s="2"/>
      <c r="Y77" s="2"/>
      <c r="Z77" s="2"/>
    </row>
    <row r="78" spans="1:26" ht="13.5" customHeight="1">
      <c r="A78" s="144"/>
      <c r="B78" s="156" t="s">
        <v>11</v>
      </c>
      <c r="C78" s="148"/>
      <c r="D78" s="17">
        <v>300</v>
      </c>
      <c r="E78" s="23" t="s">
        <v>156</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8"/>
      <c r="E79" s="22"/>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8"/>
      <c r="E80" s="22"/>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22"/>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22"/>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22"/>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8">
        <f>SUM(D78:D83)</f>
        <v>300</v>
      </c>
      <c r="E84" s="22"/>
      <c r="F84" s="2"/>
      <c r="G84" s="2"/>
      <c r="H84" s="2"/>
      <c r="I84" s="2"/>
      <c r="J84" s="2"/>
      <c r="K84" s="2"/>
      <c r="L84" s="2"/>
      <c r="M84" s="2"/>
      <c r="N84" s="2"/>
      <c r="O84" s="2"/>
      <c r="P84" s="2"/>
      <c r="Q84" s="2"/>
      <c r="R84" s="2"/>
      <c r="S84" s="2"/>
      <c r="T84" s="2"/>
      <c r="U84" s="2"/>
      <c r="V84" s="2"/>
      <c r="W84" s="2"/>
      <c r="X84" s="2"/>
      <c r="Y84" s="2"/>
      <c r="Z84" s="2"/>
    </row>
    <row r="85" spans="1:26" ht="13.5" customHeight="1">
      <c r="A85" s="144"/>
      <c r="B85" s="156" t="s">
        <v>12</v>
      </c>
      <c r="C85" s="148"/>
      <c r="D85" s="62">
        <v>150</v>
      </c>
      <c r="E85" s="63" t="s">
        <v>157</v>
      </c>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59">
        <v>150</v>
      </c>
      <c r="E86" s="63" t="s">
        <v>157</v>
      </c>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8"/>
      <c r="E87" s="22"/>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22"/>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22"/>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22"/>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8">
        <f>SUM(D85:D91)</f>
        <v>300</v>
      </c>
      <c r="E92" s="22"/>
      <c r="F92" s="2"/>
      <c r="G92" s="2"/>
      <c r="H92" s="2"/>
      <c r="I92" s="2"/>
      <c r="J92" s="2"/>
      <c r="K92" s="2"/>
      <c r="L92" s="2"/>
      <c r="M92" s="2"/>
      <c r="N92" s="2"/>
      <c r="O92" s="2"/>
      <c r="P92" s="2"/>
      <c r="Q92" s="2"/>
      <c r="R92" s="2"/>
      <c r="S92" s="2"/>
      <c r="T92" s="2"/>
      <c r="U92" s="2"/>
      <c r="V92" s="2"/>
      <c r="W92" s="2"/>
      <c r="X92" s="2"/>
      <c r="Y92" s="2"/>
      <c r="Z92" s="2"/>
    </row>
    <row r="93" spans="1:26" ht="13.5" customHeight="1">
      <c r="A93" s="144"/>
      <c r="B93" s="156" t="s">
        <v>26</v>
      </c>
      <c r="C93" s="148"/>
      <c r="D93" s="62">
        <v>170</v>
      </c>
      <c r="E93" s="16" t="s">
        <v>158</v>
      </c>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8">
        <v>200</v>
      </c>
      <c r="E94" s="16" t="s">
        <v>159</v>
      </c>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59">
        <v>30</v>
      </c>
      <c r="E95" s="60" t="s">
        <v>202</v>
      </c>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8">
        <f>SUM(D93:D104)</f>
        <v>400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8">
        <f>D70+D77+D84+D92+D105</f>
        <v>3000</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02" showPageBreaks="1" view="pageBreakPreview" topLeftCell="A23">
      <selection activeCell="E8" sqref="E8"/>
      <rowBreaks count="1" manualBreakCount="1">
        <brk id="54" man="1"/>
      </rowBreaks>
      <pageMargins left="0.78740157480314965" right="0.78740157480314965" top="0.78740157480314965" bottom="0.78740157480314965" header="0" footer="0"/>
      <pageSetup paperSize="9" scale="93" orientation="portrait" r:id="rId1"/>
      <headerFooter>
        <oddHeader>&amp;R&amp;A</oddHeader>
        <oddFooter>&amp;R&amp;D</oddFooter>
      </headerFooter>
    </customSheetView>
    <customSheetView guid="{9D085479-0B63-44B4-9268-025006D95A5B}" showPageBreaks="1" view="pageBreakPreview" topLeftCell="A72">
      <selection activeCell="E100" sqref="E100"/>
      <rowBreaks count="1" manualBreakCount="1">
        <brk id="54" man="1"/>
      </rowBreaks>
      <pageMargins left="0.78740157480314965" right="0.78740157480314965" top="0.78740157480314965" bottom="0.78740157480314965" header="0" footer="0"/>
      <pageSetup paperSize="9" scale="93"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93" orientation="portrait" r:id="rId3"/>
  <headerFooter>
    <oddHeader>&amp;R&amp;A</oddHeader>
    <oddFooter>&amp;R&amp;D</oddFooter>
  </headerFooter>
  <rowBreaks count="1" manualBreakCount="1">
    <brk id="54" man="1"/>
  </rowBreak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86388-0DCE-4166-97A0-B2F693FC36ED}">
  <dimension ref="B2:U92"/>
  <sheetViews>
    <sheetView showGridLines="0" topLeftCell="F55" zoomScaleNormal="100" workbookViewId="0">
      <selection activeCell="R83" sqref="R83"/>
    </sheetView>
  </sheetViews>
  <sheetFormatPr defaultColWidth="8.85546875" defaultRowHeight="18.75" outlineLevelRow="1"/>
  <cols>
    <col min="1" max="1" width="8.85546875" style="30"/>
    <col min="2" max="4" width="1.7109375" style="30" customWidth="1"/>
    <col min="5" max="5" width="18.85546875" style="30" customWidth="1"/>
    <col min="6" max="6" width="21.7109375" style="30" customWidth="1"/>
    <col min="7" max="9" width="10.7109375" style="30" customWidth="1"/>
    <col min="10" max="10" width="1.7109375" style="30" customWidth="1"/>
    <col min="11" max="13" width="8.85546875" style="30"/>
    <col min="14" max="15" width="1.7109375" style="30" customWidth="1"/>
    <col min="16" max="16" width="48.85546875" style="30" bestFit="1" customWidth="1"/>
    <col min="17" max="20" width="10" style="30" bestFit="1" customWidth="1"/>
    <col min="21" max="16384" width="8.85546875" style="30"/>
  </cols>
  <sheetData>
    <row r="2" spans="2:9">
      <c r="B2" s="30" t="s">
        <v>74</v>
      </c>
      <c r="F2" s="31" t="s">
        <v>66</v>
      </c>
      <c r="G2" s="31" t="s">
        <v>54</v>
      </c>
      <c r="H2" s="31"/>
      <c r="I2" s="31"/>
    </row>
    <row r="3" spans="2:9">
      <c r="C3" s="30" t="s">
        <v>65</v>
      </c>
      <c r="F3" s="30">
        <f>SUM(F4:F16)</f>
        <v>232070.44303340113</v>
      </c>
      <c r="G3" s="30">
        <f>SUM(G4:G16)</f>
        <v>512287.96197672567</v>
      </c>
    </row>
    <row r="4" spans="2:9">
      <c r="D4" s="30" t="s">
        <v>58</v>
      </c>
      <c r="F4" s="30">
        <v>68137.729107157109</v>
      </c>
      <c r="G4" s="30">
        <v>142499.25620263504</v>
      </c>
      <c r="H4" s="36" t="s">
        <v>69</v>
      </c>
      <c r="I4" s="30">
        <v>136751.07412165985</v>
      </c>
    </row>
    <row r="5" spans="2:9">
      <c r="E5" s="30" t="s">
        <v>71</v>
      </c>
      <c r="F5" s="30">
        <v>21356.967269948022</v>
      </c>
      <c r="G5" s="30">
        <v>40695.3961706029</v>
      </c>
      <c r="H5" s="36"/>
      <c r="I5" s="30">
        <v>71584.574975962547</v>
      </c>
    </row>
    <row r="6" spans="2:9">
      <c r="E6" s="30" t="s">
        <v>85</v>
      </c>
      <c r="F6" s="30">
        <v>7441.4659898958053</v>
      </c>
      <c r="G6" s="30">
        <v>12756.798839821378</v>
      </c>
      <c r="H6" s="36"/>
      <c r="I6" s="30">
        <v>27828.410135053251</v>
      </c>
    </row>
    <row r="7" spans="2:9">
      <c r="E7" s="30" t="s">
        <v>86</v>
      </c>
      <c r="F7" s="30">
        <v>42047.734897053349</v>
      </c>
      <c r="G7" s="30">
        <v>85435.809125890664</v>
      </c>
      <c r="H7" s="36"/>
    </row>
    <row r="8" spans="2:9">
      <c r="D8" s="30" t="s">
        <v>59</v>
      </c>
      <c r="F8" s="30">
        <v>33546.163099670703</v>
      </c>
      <c r="G8" s="30">
        <v>93007.056412494727</v>
      </c>
      <c r="H8" s="36" t="s">
        <v>70</v>
      </c>
    </row>
    <row r="9" spans="2:9">
      <c r="D9" s="30" t="s">
        <v>60</v>
      </c>
      <c r="F9" s="30">
        <v>19378.61027992922</v>
      </c>
      <c r="G9" s="30">
        <v>53727.381404129024</v>
      </c>
      <c r="H9" s="36" t="s">
        <v>70</v>
      </c>
    </row>
    <row r="10" spans="2:9">
      <c r="D10" s="30" t="s">
        <v>61</v>
      </c>
      <c r="F10" s="30">
        <v>9521.6318329959777</v>
      </c>
      <c r="G10" s="30">
        <v>26398.814862947933</v>
      </c>
      <c r="H10" s="36" t="s">
        <v>70</v>
      </c>
    </row>
    <row r="11" spans="2:9">
      <c r="E11" s="30" t="s">
        <v>73</v>
      </c>
      <c r="F11" s="30">
        <f>F10/2</f>
        <v>4760.8159164979888</v>
      </c>
      <c r="G11" s="30">
        <f>F11</f>
        <v>4760.8159164979888</v>
      </c>
      <c r="H11" s="36" t="s">
        <v>69</v>
      </c>
    </row>
    <row r="12" spans="2:9">
      <c r="D12" s="30" t="s">
        <v>62</v>
      </c>
      <c r="F12" s="30">
        <v>3112.0400390625</v>
      </c>
      <c r="G12" s="30">
        <v>9360.5230417060247</v>
      </c>
      <c r="H12" s="36" t="s">
        <v>70</v>
      </c>
    </row>
    <row r="13" spans="2:9">
      <c r="D13" s="30" t="s">
        <v>63</v>
      </c>
      <c r="F13" s="30">
        <v>10889.526883928571</v>
      </c>
      <c r="G13" s="30">
        <v>20976</v>
      </c>
      <c r="H13" s="36" t="s">
        <v>69</v>
      </c>
    </row>
    <row r="14" spans="2:9">
      <c r="E14" s="30" t="s">
        <v>87</v>
      </c>
      <c r="F14" s="30">
        <f>1000*7</f>
        <v>7000</v>
      </c>
      <c r="G14" s="30">
        <f>1000*12</f>
        <v>12000</v>
      </c>
      <c r="H14" s="36" t="s">
        <v>72</v>
      </c>
    </row>
    <row r="15" spans="2:9">
      <c r="E15" s="30" t="s">
        <v>88</v>
      </c>
      <c r="F15" s="30">
        <f>F13-F14</f>
        <v>3889.5268839285709</v>
      </c>
      <c r="G15" s="30">
        <f t="shared" ref="G15" si="0">G13-G14</f>
        <v>8976</v>
      </c>
      <c r="H15" s="36" t="s">
        <v>71</v>
      </c>
    </row>
    <row r="16" spans="2:9">
      <c r="D16" s="30" t="s">
        <v>64</v>
      </c>
      <c r="F16" s="30">
        <v>988.23083333333318</v>
      </c>
      <c r="G16" s="30">
        <v>1694.11</v>
      </c>
      <c r="H16" s="36" t="s">
        <v>70</v>
      </c>
    </row>
    <row r="17" spans="2:9">
      <c r="E17" s="35" t="s">
        <v>68</v>
      </c>
    </row>
    <row r="21" spans="2:9">
      <c r="B21" s="32" t="s">
        <v>84</v>
      </c>
    </row>
    <row r="22" spans="2:9">
      <c r="F22" s="31" t="s">
        <v>53</v>
      </c>
      <c r="G22" s="31" t="s">
        <v>54</v>
      </c>
      <c r="H22" s="31" t="s">
        <v>55</v>
      </c>
      <c r="I22" s="39" t="s">
        <v>56</v>
      </c>
    </row>
    <row r="23" spans="2:9">
      <c r="D23" s="33" t="s">
        <v>75</v>
      </c>
      <c r="E23" s="33"/>
      <c r="F23" s="33">
        <f>F24+F25+F26</f>
        <v>83788.071907583668</v>
      </c>
      <c r="G23" s="33">
        <f t="shared" ref="G23:H23" si="1">G24+G25+G26</f>
        <v>168236.07211913302</v>
      </c>
      <c r="H23" s="33">
        <f t="shared" si="1"/>
        <v>168236.07211913302</v>
      </c>
      <c r="I23" s="40">
        <f t="shared" ref="I23:I34" si="2">SUM(F23:H23)</f>
        <v>420260.21614584973</v>
      </c>
    </row>
    <row r="24" spans="2:9" outlineLevel="1">
      <c r="E24" s="30" t="s">
        <v>57</v>
      </c>
      <c r="F24" s="30">
        <f>F4</f>
        <v>68137.729107157109</v>
      </c>
      <c r="G24" s="30">
        <f t="shared" ref="G24" si="3">G4</f>
        <v>142499.25620263504</v>
      </c>
      <c r="H24" s="30">
        <f>G24</f>
        <v>142499.25620263504</v>
      </c>
      <c r="I24" s="37">
        <f t="shared" si="2"/>
        <v>353136.24151242722</v>
      </c>
    </row>
    <row r="25" spans="2:9" outlineLevel="1">
      <c r="E25" s="30" t="s">
        <v>76</v>
      </c>
      <c r="F25" s="30">
        <f>F13</f>
        <v>10889.526883928571</v>
      </c>
      <c r="G25" s="30">
        <f t="shared" ref="G25" si="4">G13</f>
        <v>20976</v>
      </c>
      <c r="H25" s="30">
        <f>G25</f>
        <v>20976</v>
      </c>
      <c r="I25" s="37">
        <f t="shared" si="2"/>
        <v>52841.526883928571</v>
      </c>
    </row>
    <row r="26" spans="2:9" outlineLevel="1">
      <c r="E26" s="30" t="s">
        <v>77</v>
      </c>
      <c r="F26" s="30">
        <f>F11</f>
        <v>4760.8159164979888</v>
      </c>
      <c r="G26" s="30">
        <f t="shared" ref="G26" si="5">G11</f>
        <v>4760.8159164979888</v>
      </c>
      <c r="H26" s="30">
        <f>G26</f>
        <v>4760.8159164979888</v>
      </c>
      <c r="I26" s="37">
        <f t="shared" si="2"/>
        <v>14282.447749493967</v>
      </c>
    </row>
    <row r="27" spans="2:9">
      <c r="D27" s="33" t="s">
        <v>78</v>
      </c>
      <c r="E27" s="33"/>
      <c r="F27" s="33">
        <f>F28+F29</f>
        <v>50000</v>
      </c>
      <c r="G27" s="33">
        <f t="shared" ref="G27:H27" si="6">G28+G29</f>
        <v>50000</v>
      </c>
      <c r="H27" s="33">
        <f t="shared" si="6"/>
        <v>50000</v>
      </c>
      <c r="I27" s="40">
        <f t="shared" si="2"/>
        <v>150000</v>
      </c>
    </row>
    <row r="28" spans="2:9" outlineLevel="1">
      <c r="E28" s="30" t="s">
        <v>82</v>
      </c>
      <c r="F28" s="30">
        <v>40000</v>
      </c>
      <c r="G28" s="30">
        <v>30000</v>
      </c>
      <c r="H28" s="30">
        <v>30000</v>
      </c>
      <c r="I28" s="37">
        <f t="shared" si="2"/>
        <v>100000</v>
      </c>
    </row>
    <row r="29" spans="2:9" outlineLevel="1">
      <c r="E29" s="30" t="s">
        <v>79</v>
      </c>
      <c r="F29" s="30">
        <v>10000</v>
      </c>
      <c r="G29" s="30">
        <v>20000</v>
      </c>
      <c r="H29" s="30">
        <v>20000</v>
      </c>
      <c r="I29" s="37">
        <f t="shared" si="2"/>
        <v>50000</v>
      </c>
    </row>
    <row r="30" spans="2:9">
      <c r="D30" s="33" t="s">
        <v>67</v>
      </c>
      <c r="E30" s="33"/>
      <c r="F30" s="33">
        <f>SUM(F31:F34)</f>
        <v>40000</v>
      </c>
      <c r="G30" s="33">
        <f t="shared" ref="G30:H30" si="7">SUM(G31:G34)</f>
        <v>55000</v>
      </c>
      <c r="H30" s="33">
        <f t="shared" si="7"/>
        <v>55000</v>
      </c>
      <c r="I30" s="40">
        <f>SUM(F30:H30)</f>
        <v>150000</v>
      </c>
    </row>
    <row r="31" spans="2:9" outlineLevel="1">
      <c r="E31" s="30" t="s">
        <v>42</v>
      </c>
      <c r="F31" s="30">
        <v>5000</v>
      </c>
      <c r="G31" s="30">
        <v>5000</v>
      </c>
      <c r="H31" s="30">
        <v>5000</v>
      </c>
      <c r="I31" s="37">
        <f t="shared" si="2"/>
        <v>15000</v>
      </c>
    </row>
    <row r="32" spans="2:9" outlineLevel="1">
      <c r="E32" s="30" t="s">
        <v>43</v>
      </c>
      <c r="F32" s="30">
        <v>5000</v>
      </c>
      <c r="G32" s="30">
        <v>10000</v>
      </c>
      <c r="H32" s="30">
        <v>10000</v>
      </c>
      <c r="I32" s="37">
        <f t="shared" si="2"/>
        <v>25000</v>
      </c>
    </row>
    <row r="33" spans="3:10" outlineLevel="1">
      <c r="E33" s="30" t="s">
        <v>52</v>
      </c>
      <c r="F33" s="30">
        <v>10000</v>
      </c>
      <c r="G33" s="30">
        <v>10000</v>
      </c>
      <c r="H33" s="30">
        <v>10000</v>
      </c>
      <c r="I33" s="37">
        <f t="shared" si="2"/>
        <v>30000</v>
      </c>
    </row>
    <row r="34" spans="3:10" outlineLevel="1">
      <c r="E34" s="30" t="s">
        <v>81</v>
      </c>
      <c r="F34" s="30">
        <v>20000</v>
      </c>
      <c r="G34" s="30">
        <v>30000</v>
      </c>
      <c r="H34" s="30">
        <v>30000</v>
      </c>
      <c r="I34" s="37">
        <f t="shared" si="2"/>
        <v>80000</v>
      </c>
    </row>
    <row r="35" spans="3:10">
      <c r="C35" s="37" t="s">
        <v>56</v>
      </c>
      <c r="D35" s="37"/>
      <c r="E35" s="37"/>
      <c r="F35" s="37">
        <f>F30+F27+F23</f>
        <v>173788.07190758368</v>
      </c>
      <c r="G35" s="37">
        <f t="shared" ref="G35:H35" si="8">G30+G27+G23</f>
        <v>273236.07211913302</v>
      </c>
      <c r="H35" s="37">
        <f t="shared" si="8"/>
        <v>273236.07211913302</v>
      </c>
      <c r="I35" s="38">
        <f>I30+I27+I23</f>
        <v>720260.21614584979</v>
      </c>
    </row>
    <row r="36" spans="3:10">
      <c r="H36" s="30" t="s">
        <v>80</v>
      </c>
      <c r="I36" s="37">
        <f>700000-I35</f>
        <v>-20260.216145849787</v>
      </c>
    </row>
    <row r="37" spans="3:10">
      <c r="I37" s="37"/>
    </row>
    <row r="38" spans="3:10" hidden="1">
      <c r="C38" s="30" t="s">
        <v>83</v>
      </c>
    </row>
    <row r="39" spans="3:10" hidden="1">
      <c r="G39" s="31" t="s">
        <v>53</v>
      </c>
      <c r="H39" s="31" t="s">
        <v>54</v>
      </c>
      <c r="I39" s="31" t="s">
        <v>55</v>
      </c>
      <c r="J39" s="39" t="s">
        <v>56</v>
      </c>
    </row>
    <row r="40" spans="3:10" hidden="1">
      <c r="E40" s="30" t="s">
        <v>75</v>
      </c>
      <c r="G40" s="30">
        <f>G41+G42+G43</f>
        <v>128788.07190758367</v>
      </c>
      <c r="H40" s="30">
        <f t="shared" ref="H40" si="9">H41+H42+H43</f>
        <v>233236.07211913302</v>
      </c>
      <c r="I40" s="30">
        <f t="shared" ref="I40" si="10">I41+I42+I43</f>
        <v>233236.07211913302</v>
      </c>
      <c r="J40" s="37">
        <f t="shared" ref="J40:J46" si="11">SUM(G40:I40)</f>
        <v>595260.21614584979</v>
      </c>
    </row>
    <row r="41" spans="3:10" hidden="1">
      <c r="F41" s="30" t="s">
        <v>57</v>
      </c>
      <c r="G41" s="30">
        <f>F23</f>
        <v>83788.071907583668</v>
      </c>
      <c r="H41" s="30">
        <f>G23</f>
        <v>168236.07211913302</v>
      </c>
      <c r="I41" s="30">
        <f>H41</f>
        <v>168236.07211913302</v>
      </c>
      <c r="J41" s="37">
        <f t="shared" si="11"/>
        <v>420260.21614584973</v>
      </c>
    </row>
    <row r="42" spans="3:10" hidden="1">
      <c r="F42" s="30" t="s">
        <v>76</v>
      </c>
      <c r="G42" s="30">
        <f>F32</f>
        <v>5000</v>
      </c>
      <c r="H42" s="30">
        <f>G32</f>
        <v>10000</v>
      </c>
      <c r="I42" s="30">
        <f>H42</f>
        <v>10000</v>
      </c>
      <c r="J42" s="37">
        <f t="shared" si="11"/>
        <v>25000</v>
      </c>
    </row>
    <row r="43" spans="3:10" hidden="1">
      <c r="F43" s="30" t="s">
        <v>77</v>
      </c>
      <c r="G43" s="30">
        <f>F30</f>
        <v>40000</v>
      </c>
      <c r="H43" s="30">
        <f>G30</f>
        <v>55000</v>
      </c>
      <c r="I43" s="30">
        <f>H43</f>
        <v>55000</v>
      </c>
      <c r="J43" s="37">
        <f t="shared" si="11"/>
        <v>150000</v>
      </c>
    </row>
    <row r="44" spans="3:10" hidden="1">
      <c r="E44" s="30" t="s">
        <v>78</v>
      </c>
      <c r="G44" s="30">
        <f>G45+G46</f>
        <v>50000</v>
      </c>
      <c r="H44" s="30">
        <f t="shared" ref="H44" si="12">H45+H46</f>
        <v>50000</v>
      </c>
      <c r="I44" s="30">
        <f t="shared" ref="I44" si="13">I45+I46</f>
        <v>50000</v>
      </c>
      <c r="J44" s="37">
        <f t="shared" si="11"/>
        <v>150000</v>
      </c>
    </row>
    <row r="45" spans="3:10" hidden="1">
      <c r="F45" s="30" t="s">
        <v>82</v>
      </c>
      <c r="G45" s="30">
        <v>40000</v>
      </c>
      <c r="H45" s="30">
        <v>30000</v>
      </c>
      <c r="I45" s="30">
        <v>30000</v>
      </c>
      <c r="J45" s="37">
        <f t="shared" si="11"/>
        <v>100000</v>
      </c>
    </row>
    <row r="46" spans="3:10" hidden="1">
      <c r="F46" s="30" t="s">
        <v>79</v>
      </c>
      <c r="G46" s="30">
        <v>10000</v>
      </c>
      <c r="H46" s="30">
        <v>20000</v>
      </c>
      <c r="I46" s="30">
        <v>20000</v>
      </c>
      <c r="J46" s="37">
        <f t="shared" si="11"/>
        <v>50000</v>
      </c>
    </row>
    <row r="47" spans="3:10" hidden="1">
      <c r="E47" s="30" t="s">
        <v>67</v>
      </c>
      <c r="G47" s="30">
        <f>SUM(G48:G51)</f>
        <v>40000</v>
      </c>
      <c r="H47" s="30">
        <f t="shared" ref="H47" si="14">SUM(H48:H51)</f>
        <v>55000</v>
      </c>
      <c r="I47" s="30">
        <f t="shared" ref="I47" si="15">SUM(I48:I51)</f>
        <v>55000</v>
      </c>
      <c r="J47" s="37">
        <f>SUM(G47:I47)</f>
        <v>150000</v>
      </c>
    </row>
    <row r="48" spans="3:10" hidden="1">
      <c r="F48" s="30" t="s">
        <v>42</v>
      </c>
      <c r="G48" s="30">
        <v>5000</v>
      </c>
      <c r="H48" s="30">
        <v>5000</v>
      </c>
      <c r="I48" s="30">
        <v>5000</v>
      </c>
      <c r="J48" s="37">
        <f t="shared" ref="J48:J51" si="16">SUM(G48:I48)</f>
        <v>15000</v>
      </c>
    </row>
    <row r="49" spans="2:21" hidden="1">
      <c r="F49" s="30" t="s">
        <v>43</v>
      </c>
      <c r="G49" s="30">
        <v>5000</v>
      </c>
      <c r="H49" s="30">
        <v>10000</v>
      </c>
      <c r="I49" s="30">
        <v>10000</v>
      </c>
      <c r="J49" s="37">
        <f t="shared" si="16"/>
        <v>25000</v>
      </c>
    </row>
    <row r="50" spans="2:21" hidden="1">
      <c r="F50" s="30" t="s">
        <v>52</v>
      </c>
      <c r="G50" s="30">
        <v>10000</v>
      </c>
      <c r="H50" s="30">
        <v>10000</v>
      </c>
      <c r="I50" s="30">
        <v>10000</v>
      </c>
      <c r="J50" s="37">
        <f t="shared" si="16"/>
        <v>30000</v>
      </c>
    </row>
    <row r="51" spans="2:21" hidden="1">
      <c r="F51" s="30" t="s">
        <v>81</v>
      </c>
      <c r="G51" s="30">
        <v>20000</v>
      </c>
      <c r="H51" s="30">
        <v>30000</v>
      </c>
      <c r="I51" s="30">
        <v>30000</v>
      </c>
      <c r="J51" s="37">
        <f t="shared" si="16"/>
        <v>80000</v>
      </c>
    </row>
    <row r="52" spans="2:21" hidden="1">
      <c r="D52" s="37" t="s">
        <v>56</v>
      </c>
      <c r="E52" s="37"/>
      <c r="F52" s="37"/>
      <c r="G52" s="37">
        <f>G47+G44+G40</f>
        <v>218788.07190758368</v>
      </c>
      <c r="H52" s="37">
        <f t="shared" ref="H52:I52" si="17">H47+H44+H40</f>
        <v>338236.07211913302</v>
      </c>
      <c r="I52" s="37">
        <f t="shared" si="17"/>
        <v>338236.07211913302</v>
      </c>
      <c r="J52" s="38">
        <f>J47+J44+J40</f>
        <v>895260.21614584979</v>
      </c>
    </row>
    <row r="53" spans="2:21" hidden="1">
      <c r="I53" s="30" t="s">
        <v>80</v>
      </c>
      <c r="J53" s="37">
        <f>700000-J52</f>
        <v>-195260.21614584979</v>
      </c>
    </row>
    <row r="54" spans="2:21" hidden="1">
      <c r="F54" s="34"/>
    </row>
    <row r="55" spans="2:21">
      <c r="B55" s="32" t="s">
        <v>92</v>
      </c>
      <c r="F55" s="34"/>
      <c r="Q55" s="31" t="s">
        <v>53</v>
      </c>
      <c r="R55" s="31" t="s">
        <v>54</v>
      </c>
      <c r="S55" s="31" t="s">
        <v>55</v>
      </c>
      <c r="T55" s="31" t="s">
        <v>56</v>
      </c>
    </row>
    <row r="56" spans="2:21">
      <c r="F56" s="31" t="s">
        <v>53</v>
      </c>
      <c r="G56" s="31" t="s">
        <v>54</v>
      </c>
      <c r="H56" s="31" t="s">
        <v>55</v>
      </c>
      <c r="I56" s="39" t="s">
        <v>56</v>
      </c>
      <c r="O56" s="33" t="s">
        <v>94</v>
      </c>
      <c r="P56" s="33"/>
      <c r="Q56" s="33">
        <f>SUM(Q57:Q59)</f>
        <v>85000</v>
      </c>
      <c r="R56" s="33">
        <f t="shared" ref="R56:T56" si="18">SUM(R57:R59)</f>
        <v>50000</v>
      </c>
      <c r="S56" s="33">
        <f t="shared" si="18"/>
        <v>0</v>
      </c>
      <c r="T56" s="33">
        <f t="shared" si="18"/>
        <v>135000</v>
      </c>
    </row>
    <row r="57" spans="2:21">
      <c r="D57" s="33" t="s">
        <v>75</v>
      </c>
      <c r="E57" s="33"/>
      <c r="F57" s="33">
        <f>F58+F59+F60</f>
        <v>51428.142855302343</v>
      </c>
      <c r="G57" s="33">
        <f t="shared" ref="G57" si="19">G58+G59+G60</f>
        <v>99816.217084139658</v>
      </c>
      <c r="H57" s="33">
        <f t="shared" ref="H57" si="20">H58+H59+H60</f>
        <v>99816.217084139658</v>
      </c>
      <c r="I57" s="40">
        <f t="shared" ref="I57:I63" si="21">SUM(F57:H57)</f>
        <v>251060.57702358166</v>
      </c>
      <c r="P57" s="30" t="s">
        <v>109</v>
      </c>
      <c r="Q57" s="30">
        <v>25000</v>
      </c>
      <c r="R57" s="30">
        <v>0</v>
      </c>
      <c r="S57" s="30">
        <v>0</v>
      </c>
      <c r="T57" s="30">
        <f>SUM(Q57:S57)</f>
        <v>25000</v>
      </c>
      <c r="U57" s="30" t="s">
        <v>110</v>
      </c>
    </row>
    <row r="58" spans="2:21" outlineLevel="1">
      <c r="E58" s="30" t="s">
        <v>57</v>
      </c>
      <c r="F58" s="30">
        <f>F7</f>
        <v>42047.734897053349</v>
      </c>
      <c r="G58" s="30">
        <f>G7</f>
        <v>85435.809125890664</v>
      </c>
      <c r="H58" s="30">
        <f>G58</f>
        <v>85435.809125890664</v>
      </c>
      <c r="I58" s="37">
        <f t="shared" si="21"/>
        <v>212919.35314883466</v>
      </c>
      <c r="P58" s="30" t="s">
        <v>135</v>
      </c>
      <c r="Q58" s="30">
        <v>60000</v>
      </c>
      <c r="R58" s="30">
        <v>0</v>
      </c>
      <c r="S58" s="30">
        <v>0</v>
      </c>
      <c r="T58" s="30">
        <f t="shared" ref="T58:T75" si="22">SUM(Q58:S58)</f>
        <v>60000</v>
      </c>
    </row>
    <row r="59" spans="2:21" outlineLevel="1">
      <c r="E59" s="30" t="s">
        <v>76</v>
      </c>
      <c r="F59" s="30">
        <f>F14</f>
        <v>7000</v>
      </c>
      <c r="G59" s="30">
        <f>G14</f>
        <v>12000</v>
      </c>
      <c r="H59" s="30">
        <f>G59</f>
        <v>12000</v>
      </c>
      <c r="I59" s="37">
        <f t="shared" si="21"/>
        <v>31000</v>
      </c>
      <c r="K59" s="30" t="s">
        <v>90</v>
      </c>
      <c r="P59" s="30" t="s">
        <v>133</v>
      </c>
      <c r="R59" s="30">
        <v>50000</v>
      </c>
      <c r="T59" s="30">
        <f t="shared" si="22"/>
        <v>50000</v>
      </c>
    </row>
    <row r="60" spans="2:21" outlineLevel="1">
      <c r="E60" s="30" t="s">
        <v>77</v>
      </c>
      <c r="F60" s="30">
        <f>F11/2</f>
        <v>2380.4079582489944</v>
      </c>
      <c r="G60" s="30">
        <f>G11/2</f>
        <v>2380.4079582489944</v>
      </c>
      <c r="H60" s="30">
        <f>G60</f>
        <v>2380.4079582489944</v>
      </c>
      <c r="I60" s="37">
        <f t="shared" si="21"/>
        <v>7141.2238747469837</v>
      </c>
      <c r="K60" s="30" t="s">
        <v>91</v>
      </c>
      <c r="O60" s="33" t="s">
        <v>95</v>
      </c>
      <c r="P60" s="33"/>
      <c r="Q60" s="33">
        <f>SUM(Q61:Q61)</f>
        <v>10000</v>
      </c>
      <c r="R60" s="33">
        <f>SUM(R61:R61)</f>
        <v>10000</v>
      </c>
      <c r="S60" s="33">
        <f>SUM(S61:S61)</f>
        <v>10000</v>
      </c>
      <c r="T60" s="33">
        <f t="shared" si="22"/>
        <v>30000</v>
      </c>
    </row>
    <row r="61" spans="2:21">
      <c r="D61" s="33" t="s">
        <v>93</v>
      </c>
      <c r="E61" s="33"/>
      <c r="F61" s="33">
        <f>F12*(F7/F4)</f>
        <v>1920.4372711882877</v>
      </c>
      <c r="G61" s="33">
        <f>G12*(G7/G4)</f>
        <v>5612.1265557518691</v>
      </c>
      <c r="H61" s="33">
        <f>G61</f>
        <v>5612.1265557518691</v>
      </c>
      <c r="I61" s="40">
        <f>SUM(F61:H61)</f>
        <v>13144.690382692026</v>
      </c>
      <c r="K61" s="30" t="s">
        <v>89</v>
      </c>
      <c r="P61" s="30" t="s">
        <v>107</v>
      </c>
      <c r="Q61" s="30">
        <v>10000</v>
      </c>
      <c r="R61" s="30">
        <v>10000</v>
      </c>
      <c r="S61" s="30">
        <v>10000</v>
      </c>
      <c r="T61" s="30">
        <f t="shared" si="22"/>
        <v>30000</v>
      </c>
    </row>
    <row r="62" spans="2:21">
      <c r="D62" s="33" t="s">
        <v>78</v>
      </c>
      <c r="E62" s="33"/>
      <c r="F62" s="33">
        <f>F69+F63</f>
        <v>50000</v>
      </c>
      <c r="G62" s="33">
        <f>G69+G63</f>
        <v>50000</v>
      </c>
      <c r="H62" s="33">
        <f>H69+H63</f>
        <v>50000</v>
      </c>
      <c r="I62" s="40">
        <f t="shared" si="21"/>
        <v>150000</v>
      </c>
      <c r="O62" s="33" t="s">
        <v>96</v>
      </c>
      <c r="P62" s="33"/>
      <c r="Q62" s="33">
        <f>SUM(Q63:Q65)</f>
        <v>1470</v>
      </c>
      <c r="R62" s="33">
        <f>SUM(R63:R65)</f>
        <v>4980</v>
      </c>
      <c r="S62" s="33">
        <f>SUM(S63:S65)</f>
        <v>4980</v>
      </c>
      <c r="T62" s="33">
        <f t="shared" si="22"/>
        <v>11430</v>
      </c>
    </row>
    <row r="63" spans="2:21" outlineLevel="1">
      <c r="E63" s="30" t="s">
        <v>79</v>
      </c>
      <c r="F63" s="30">
        <v>10000</v>
      </c>
      <c r="G63" s="30">
        <v>20000</v>
      </c>
      <c r="H63" s="30">
        <v>20000</v>
      </c>
      <c r="I63" s="37">
        <f t="shared" si="21"/>
        <v>50000</v>
      </c>
      <c r="P63" s="30" t="s">
        <v>98</v>
      </c>
      <c r="Q63" s="30">
        <f>40*2*7*2</f>
        <v>1120</v>
      </c>
      <c r="R63" s="30">
        <f>40*2*12*3</f>
        <v>2880</v>
      </c>
      <c r="S63" s="30">
        <f>40*2*12*3</f>
        <v>2880</v>
      </c>
      <c r="T63" s="30">
        <f t="shared" si="22"/>
        <v>6880</v>
      </c>
    </row>
    <row r="64" spans="2:21" outlineLevel="1">
      <c r="D64" s="33" t="s">
        <v>67</v>
      </c>
      <c r="E64" s="33"/>
      <c r="F64" s="33">
        <f>SUM(F65:F69)</f>
        <v>58000</v>
      </c>
      <c r="G64" s="33">
        <f t="shared" ref="G64:H64" si="23">SUM(G65:G69)</f>
        <v>73000</v>
      </c>
      <c r="H64" s="33">
        <f t="shared" si="23"/>
        <v>83000</v>
      </c>
      <c r="I64" s="40">
        <f>SUM(F64:H64)</f>
        <v>214000</v>
      </c>
      <c r="P64" s="30" t="s">
        <v>97</v>
      </c>
      <c r="Q64" s="30">
        <f>50*7</f>
        <v>350</v>
      </c>
      <c r="R64" s="30">
        <f>50*12</f>
        <v>600</v>
      </c>
      <c r="S64" s="30">
        <f>50*12</f>
        <v>600</v>
      </c>
      <c r="T64" s="30">
        <f t="shared" si="22"/>
        <v>1550</v>
      </c>
    </row>
    <row r="65" spans="3:20">
      <c r="E65" s="30" t="s">
        <v>42</v>
      </c>
      <c r="F65" s="30">
        <v>3000</v>
      </c>
      <c r="G65" s="30">
        <v>3000</v>
      </c>
      <c r="H65" s="30">
        <v>3000</v>
      </c>
      <c r="I65" s="37">
        <f t="shared" ref="I65:I68" si="24">SUM(F65:H65)</f>
        <v>9000</v>
      </c>
      <c r="P65" s="30" t="s">
        <v>99</v>
      </c>
      <c r="Q65" s="30">
        <v>0</v>
      </c>
      <c r="R65" s="30">
        <f>750*2</f>
        <v>1500</v>
      </c>
      <c r="S65" s="30">
        <f>750*2</f>
        <v>1500</v>
      </c>
      <c r="T65" s="30">
        <f t="shared" si="22"/>
        <v>3000</v>
      </c>
    </row>
    <row r="66" spans="3:20" outlineLevel="1">
      <c r="E66" s="30" t="s">
        <v>43</v>
      </c>
      <c r="F66" s="30">
        <v>5000</v>
      </c>
      <c r="G66" s="30">
        <v>10000</v>
      </c>
      <c r="H66" s="30">
        <v>10000</v>
      </c>
      <c r="I66" s="37">
        <f t="shared" si="24"/>
        <v>25000</v>
      </c>
      <c r="O66" s="33" t="s">
        <v>100</v>
      </c>
      <c r="P66" s="33"/>
      <c r="Q66" s="33">
        <f>SUM(Q67:Q70)</f>
        <v>34003</v>
      </c>
      <c r="R66" s="33">
        <f>SUM(R67:R70)</f>
        <v>66120</v>
      </c>
      <c r="S66" s="33">
        <f>SUM(S67:S70)</f>
        <v>66120</v>
      </c>
      <c r="T66" s="33">
        <f t="shared" si="22"/>
        <v>166243</v>
      </c>
    </row>
    <row r="67" spans="3:20" hidden="1" outlineLevel="1">
      <c r="E67" s="30" t="s">
        <v>52</v>
      </c>
      <c r="F67" s="30">
        <v>10000</v>
      </c>
      <c r="G67" s="30">
        <v>10000</v>
      </c>
      <c r="H67" s="30">
        <v>10000</v>
      </c>
      <c r="I67" s="37">
        <f t="shared" si="24"/>
        <v>30000</v>
      </c>
      <c r="P67" s="30" t="s">
        <v>101</v>
      </c>
      <c r="Q67" s="30">
        <f>696*1*7</f>
        <v>4872</v>
      </c>
      <c r="R67" s="30">
        <f>696*1*12</f>
        <v>8352</v>
      </c>
      <c r="S67" s="30">
        <f>696*1*12</f>
        <v>8352</v>
      </c>
      <c r="T67" s="30">
        <f t="shared" si="22"/>
        <v>21576</v>
      </c>
    </row>
    <row r="68" spans="3:20" hidden="1" outlineLevel="1">
      <c r="E68" s="30" t="s">
        <v>81</v>
      </c>
      <c r="F68" s="30">
        <v>0</v>
      </c>
      <c r="G68" s="30">
        <v>20000</v>
      </c>
      <c r="H68" s="30">
        <v>30000</v>
      </c>
      <c r="I68" s="37">
        <f t="shared" si="24"/>
        <v>50000</v>
      </c>
      <c r="P68" s="30" t="s">
        <v>112</v>
      </c>
      <c r="Q68" s="30">
        <f>695*(7+7+1)</f>
        <v>10425</v>
      </c>
      <c r="R68" s="30">
        <f>695*3*12</f>
        <v>25020</v>
      </c>
      <c r="S68" s="30">
        <f>695*3*12</f>
        <v>25020</v>
      </c>
      <c r="T68" s="30">
        <f t="shared" si="22"/>
        <v>60465</v>
      </c>
    </row>
    <row r="69" spans="3:20" hidden="1" outlineLevel="1">
      <c r="E69" s="30" t="s">
        <v>82</v>
      </c>
      <c r="F69" s="30">
        <v>40000</v>
      </c>
      <c r="G69" s="30">
        <v>30000</v>
      </c>
      <c r="H69" s="30">
        <v>30000</v>
      </c>
      <c r="I69" s="37">
        <f>SUM(F69:H69)</f>
        <v>100000</v>
      </c>
      <c r="P69" s="30" t="s">
        <v>113</v>
      </c>
      <c r="Q69" s="30">
        <f>397*(7+7+6+7+7)</f>
        <v>13498</v>
      </c>
      <c r="R69" s="30">
        <f>397*5*12</f>
        <v>23820</v>
      </c>
      <c r="S69" s="30">
        <f>397*5*12</f>
        <v>23820</v>
      </c>
      <c r="T69" s="30">
        <f t="shared" si="22"/>
        <v>61138</v>
      </c>
    </row>
    <row r="70" spans="3:20" hidden="1">
      <c r="C70" s="37" t="s">
        <v>56</v>
      </c>
      <c r="D70" s="37"/>
      <c r="E70" s="37"/>
      <c r="F70" s="37">
        <f>F64+F62+F57</f>
        <v>159428.14285530234</v>
      </c>
      <c r="G70" s="37">
        <f>G64+G62+G57</f>
        <v>222816.21708413964</v>
      </c>
      <c r="H70" s="37">
        <f>H64+H62+H57</f>
        <v>232816.21708413964</v>
      </c>
      <c r="I70" s="38">
        <f>I64+I61+I62+I57</f>
        <v>628205.26740627363</v>
      </c>
      <c r="P70" s="30" t="s">
        <v>102</v>
      </c>
      <c r="Q70" s="30">
        <f>744*1*7</f>
        <v>5208</v>
      </c>
      <c r="R70" s="30">
        <f>744*1*12</f>
        <v>8928</v>
      </c>
      <c r="S70" s="30">
        <f>744*1*12</f>
        <v>8928</v>
      </c>
      <c r="T70" s="30">
        <f t="shared" si="22"/>
        <v>23064</v>
      </c>
    </row>
    <row r="71" spans="3:20">
      <c r="H71" s="30" t="s">
        <v>80</v>
      </c>
      <c r="I71" s="37">
        <f>700000-I70</f>
        <v>71794.732593726367</v>
      </c>
      <c r="O71" s="33" t="s">
        <v>103</v>
      </c>
      <c r="P71" s="33"/>
      <c r="Q71" s="33">
        <f>SUM(Q72:Q76)</f>
        <v>54400</v>
      </c>
      <c r="R71" s="33">
        <f>SUM(R72:R76)</f>
        <v>50400</v>
      </c>
      <c r="S71" s="33">
        <f>SUM(S72:S76)</f>
        <v>50400</v>
      </c>
      <c r="T71" s="33">
        <f>SUM(Q71:S71)</f>
        <v>155200</v>
      </c>
    </row>
    <row r="72" spans="3:20">
      <c r="P72" s="30" t="s">
        <v>105</v>
      </c>
      <c r="Q72" s="30">
        <f>F59</f>
        <v>7000</v>
      </c>
      <c r="R72" s="30">
        <f>G59</f>
        <v>12000</v>
      </c>
      <c r="S72" s="30">
        <f>H59</f>
        <v>12000</v>
      </c>
      <c r="T72" s="30">
        <f t="shared" si="22"/>
        <v>31000</v>
      </c>
    </row>
    <row r="73" spans="3:20">
      <c r="P73" s="30" t="s">
        <v>106</v>
      </c>
      <c r="Q73" s="30">
        <f>200*7</f>
        <v>1400</v>
      </c>
      <c r="R73" s="30">
        <f>200*12</f>
        <v>2400</v>
      </c>
      <c r="S73" s="30">
        <f>200*12</f>
        <v>2400</v>
      </c>
      <c r="T73" s="30">
        <f t="shared" si="22"/>
        <v>6200</v>
      </c>
    </row>
    <row r="74" spans="3:20">
      <c r="P74" s="30" t="s">
        <v>108</v>
      </c>
      <c r="Q74" s="30">
        <v>5000</v>
      </c>
      <c r="R74" s="30">
        <v>5000</v>
      </c>
      <c r="S74" s="30">
        <v>5000</v>
      </c>
      <c r="T74" s="30">
        <f t="shared" si="22"/>
        <v>15000</v>
      </c>
    </row>
    <row r="75" spans="3:20">
      <c r="P75" s="30" t="s">
        <v>138</v>
      </c>
      <c r="Q75" s="30">
        <f>F69</f>
        <v>40000</v>
      </c>
      <c r="R75" s="30">
        <f t="shared" ref="R75:S75" si="25">G69</f>
        <v>30000</v>
      </c>
      <c r="S75" s="30">
        <f t="shared" si="25"/>
        <v>30000</v>
      </c>
      <c r="T75" s="30">
        <f t="shared" si="22"/>
        <v>100000</v>
      </c>
    </row>
    <row r="76" spans="3:20">
      <c r="P76" s="30" t="s">
        <v>104</v>
      </c>
      <c r="Q76" s="30">
        <v>1000</v>
      </c>
      <c r="R76" s="30">
        <v>1000</v>
      </c>
      <c r="S76" s="30">
        <v>1000</v>
      </c>
      <c r="T76" s="30">
        <f>SUM(Q76:S76)</f>
        <v>3000</v>
      </c>
    </row>
    <row r="77" spans="3:20">
      <c r="D77" s="30" t="s">
        <v>146</v>
      </c>
      <c r="O77" s="44" t="s">
        <v>114</v>
      </c>
      <c r="P77" s="33"/>
      <c r="Q77" s="33">
        <f>代表研究開発機関!D23-Q75</f>
        <v>20840</v>
      </c>
      <c r="R77" s="33">
        <f>代表研究開発機関!E23-R75</f>
        <v>8516</v>
      </c>
      <c r="S77" s="33">
        <f>代表研究開発機関!F23-S75</f>
        <v>-30000</v>
      </c>
      <c r="T77" s="33">
        <f>SUM(Q77:S77)</f>
        <v>-644</v>
      </c>
    </row>
    <row r="78" spans="3:20">
      <c r="D78" s="30" t="s">
        <v>43</v>
      </c>
      <c r="F78" s="30" t="s">
        <v>143</v>
      </c>
      <c r="G78" s="31" t="s">
        <v>53</v>
      </c>
      <c r="H78" s="31" t="s">
        <v>54</v>
      </c>
      <c r="I78" s="31" t="s">
        <v>55</v>
      </c>
      <c r="O78" s="43" t="s">
        <v>119</v>
      </c>
      <c r="P78" s="43"/>
      <c r="Q78" s="43">
        <f>Q71+Q66+Q62+Q60+Q56+Q77</f>
        <v>205713</v>
      </c>
      <c r="R78" s="43">
        <f>R71+R66+R62+R60+R56+R77</f>
        <v>190016</v>
      </c>
      <c r="S78" s="43">
        <f>S71+S66+S62+S60+S56+S77</f>
        <v>101500</v>
      </c>
      <c r="T78" s="43">
        <f>T71+T66+T62+T60+T56+T77</f>
        <v>497229</v>
      </c>
    </row>
    <row r="79" spans="3:20">
      <c r="E79" s="30" t="s">
        <v>56</v>
      </c>
      <c r="G79" s="30">
        <f>SUM(G80:G86)</f>
        <v>7000</v>
      </c>
      <c r="H79" s="30">
        <f>SUM(H80:H86)</f>
        <v>0</v>
      </c>
      <c r="I79" s="30">
        <f>SUM(I80:I86)</f>
        <v>0</v>
      </c>
      <c r="P79" s="33" t="s">
        <v>115</v>
      </c>
      <c r="Q79" s="33">
        <f>Q78*15%</f>
        <v>30856.949999999997</v>
      </c>
      <c r="R79" s="33">
        <f t="shared" ref="R79:S79" si="26">R78*15%</f>
        <v>28502.399999999998</v>
      </c>
      <c r="S79" s="33">
        <f t="shared" si="26"/>
        <v>15225</v>
      </c>
      <c r="T79" s="33">
        <f>T78*15%</f>
        <v>74584.349999999991</v>
      </c>
    </row>
    <row r="80" spans="3:20">
      <c r="E80" s="30" t="s">
        <v>9</v>
      </c>
      <c r="F80" s="30" t="s">
        <v>144</v>
      </c>
      <c r="G80" s="30">
        <v>5000</v>
      </c>
      <c r="P80" s="33" t="s">
        <v>118</v>
      </c>
      <c r="Q80" s="33">
        <f>SUM(Q81:Q83)</f>
        <v>31552</v>
      </c>
      <c r="R80" s="33">
        <f>SUM(R81:R83)</f>
        <v>22810</v>
      </c>
      <c r="S80" s="33" t="e">
        <f>SUM(S81:S83)</f>
        <v>#REF!</v>
      </c>
      <c r="T80" s="33" t="e">
        <f>SUM(T81:T83)</f>
        <v>#REF!</v>
      </c>
    </row>
    <row r="81" spans="4:21">
      <c r="F81" s="30" t="s">
        <v>147</v>
      </c>
      <c r="G81" s="30">
        <v>2000</v>
      </c>
      <c r="P81" s="30" t="s">
        <v>116</v>
      </c>
      <c r="Q81" s="30">
        <f>F65</f>
        <v>3000</v>
      </c>
      <c r="R81" s="30">
        <f>G65</f>
        <v>3000</v>
      </c>
      <c r="S81" s="30">
        <f>H65</f>
        <v>3000</v>
      </c>
      <c r="T81" s="30">
        <f t="shared" ref="T81:T83" si="27">SUM(Q81:S81)</f>
        <v>9000</v>
      </c>
    </row>
    <row r="82" spans="4:21">
      <c r="P82" s="30" t="s">
        <v>117</v>
      </c>
      <c r="Q82" s="30">
        <v>5000</v>
      </c>
      <c r="R82" s="30">
        <v>10000</v>
      </c>
      <c r="S82" s="30">
        <v>10000</v>
      </c>
      <c r="T82" s="30">
        <f t="shared" si="27"/>
        <v>25000</v>
      </c>
    </row>
    <row r="83" spans="4:21">
      <c r="E83" s="30" t="s">
        <v>10</v>
      </c>
      <c r="P83" s="30" t="s">
        <v>52</v>
      </c>
      <c r="Q83" s="30">
        <f>共同研究開発機関①!D38</f>
        <v>23552</v>
      </c>
      <c r="R83" s="30">
        <f>共同研究開発機関①!E38</f>
        <v>9810</v>
      </c>
      <c r="S83" s="30" t="e">
        <f>共同研究開発機関①!F38</f>
        <v>#REF!</v>
      </c>
      <c r="T83" s="30" t="e">
        <f t="shared" si="27"/>
        <v>#REF!</v>
      </c>
    </row>
    <row r="84" spans="4:21">
      <c r="E84" s="30" t="s">
        <v>11</v>
      </c>
      <c r="O84" s="45" t="s">
        <v>56</v>
      </c>
      <c r="P84" s="45"/>
      <c r="Q84" s="45">
        <f>Q78+Q79+Q80</f>
        <v>268121.95</v>
      </c>
      <c r="R84" s="45">
        <f>R78+R79+R80</f>
        <v>241328.4</v>
      </c>
      <c r="S84" s="45" t="e">
        <f>S78+S79+S80</f>
        <v>#REF!</v>
      </c>
      <c r="T84" s="45" t="e">
        <f>T78+T79+T80</f>
        <v>#REF!</v>
      </c>
    </row>
    <row r="85" spans="4:21">
      <c r="E85" s="30" t="s">
        <v>12</v>
      </c>
    </row>
    <row r="86" spans="4:21">
      <c r="E86" s="30" t="s">
        <v>13</v>
      </c>
      <c r="F86" s="30" t="s">
        <v>145</v>
      </c>
      <c r="Q86" s="41"/>
      <c r="U86" s="42"/>
    </row>
    <row r="88" spans="4:21">
      <c r="D88" s="30" t="s">
        <v>139</v>
      </c>
      <c r="G88" s="30">
        <f>SUM(G89:G90)</f>
        <v>4000</v>
      </c>
      <c r="H88" s="30">
        <f>SUM(H89:H90)</f>
        <v>0</v>
      </c>
      <c r="I88" s="30">
        <f>SUM(I89:I90)</f>
        <v>0</v>
      </c>
    </row>
    <row r="89" spans="4:21">
      <c r="E89" s="30" t="s">
        <v>140</v>
      </c>
      <c r="G89" s="30">
        <v>2000</v>
      </c>
      <c r="H89" s="30">
        <v>0</v>
      </c>
      <c r="I89" s="30">
        <v>0</v>
      </c>
    </row>
    <row r="90" spans="4:21">
      <c r="E90" s="30" t="s">
        <v>141</v>
      </c>
      <c r="G90" s="30">
        <v>2000</v>
      </c>
      <c r="H90" s="30">
        <v>0</v>
      </c>
      <c r="I90" s="30">
        <v>0</v>
      </c>
    </row>
    <row r="92" spans="4:21">
      <c r="D92" s="30" t="s">
        <v>142</v>
      </c>
      <c r="G92" s="30">
        <f>G88+G79</f>
        <v>11000</v>
      </c>
      <c r="H92" s="30">
        <f>H88+H79</f>
        <v>0</v>
      </c>
      <c r="I92" s="30">
        <f>I88+I79</f>
        <v>0</v>
      </c>
    </row>
  </sheetData>
  <customSheetViews>
    <customSheetView guid="{F6CC9001-D4DB-49E7-BBD9-A25F027CF3C7}" showGridLines="0" hiddenRows="1" state="hidden" topLeftCell="F55">
      <selection activeCell="R83" sqref="R83"/>
      <pageMargins left="0.7" right="0.7" top="0.75" bottom="0.75" header="0.3" footer="0.3"/>
    </customSheetView>
    <customSheetView guid="{9D085479-0B63-44B4-9268-025006D95A5B}" showGridLines="0" hiddenRows="1" state="hidden" topLeftCell="F55">
      <selection activeCell="R83" sqref="R83"/>
      <pageMargins left="0.7" right="0.7" top="0.75" bottom="0.75" header="0.3" footer="0.3"/>
    </customSheetView>
  </customSheetViews>
  <phoneticPr fontId="8"/>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0024-AC16-4C58-B6D6-A2D36DC4CB89}">
  <sheetPr>
    <tabColor rgb="FFFFFF00"/>
  </sheetPr>
  <dimension ref="A1:Z1001"/>
  <sheetViews>
    <sheetView view="pageBreakPreview" zoomScaleNormal="100" zoomScaleSheetLayoutView="100" workbookViewId="0">
      <pane xSplit="3" ySplit="6" topLeftCell="D51" activePane="bottomRight" state="frozen"/>
      <selection pane="topRight" activeCell="D1" sqref="D1"/>
      <selection pane="bottomLeft" activeCell="A7" sqref="A7"/>
      <selection pane="bottomRight" activeCell="D65" sqref="D65"/>
    </sheetView>
  </sheetViews>
  <sheetFormatPr defaultColWidth="14.42578125" defaultRowHeight="15" customHeight="1"/>
  <cols>
    <col min="1" max="1" width="4.5703125" customWidth="1"/>
    <col min="2" max="3" width="8.5703125" customWidth="1"/>
    <col min="4" max="4" width="18.5703125" customWidth="1"/>
    <col min="5" max="5" width="59.140625" customWidth="1"/>
    <col min="6" max="6" width="9" customWidth="1"/>
    <col min="7" max="7" width="37.5703125" customWidth="1"/>
    <col min="8" max="26" width="9" customWidth="1"/>
  </cols>
  <sheetData>
    <row r="1" spans="1:26" ht="22.5" customHeight="1">
      <c r="A1" s="27" t="s">
        <v>223</v>
      </c>
      <c r="D1" s="27" t="s">
        <v>222</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219</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220</v>
      </c>
      <c r="E5" s="174" t="s">
        <v>21</v>
      </c>
      <c r="F5" s="175" t="s">
        <v>221</v>
      </c>
      <c r="G5" s="175"/>
      <c r="H5" s="2"/>
      <c r="I5" s="2"/>
      <c r="J5" s="2"/>
      <c r="K5" s="2"/>
      <c r="L5" s="2"/>
      <c r="M5" s="2"/>
      <c r="N5" s="2"/>
      <c r="O5" s="2"/>
      <c r="P5" s="2"/>
      <c r="Q5" s="2"/>
      <c r="R5" s="2"/>
      <c r="S5" s="2"/>
      <c r="T5" s="2"/>
      <c r="U5" s="2"/>
      <c r="V5" s="2"/>
      <c r="W5" s="2"/>
      <c r="X5" s="2"/>
      <c r="Y5" s="2"/>
      <c r="Z5" s="2"/>
    </row>
    <row r="6" spans="1:26" ht="13.5" customHeight="1">
      <c r="A6" s="149"/>
      <c r="B6" s="150"/>
      <c r="C6" s="151"/>
      <c r="D6" s="128"/>
      <c r="E6" s="159"/>
      <c r="F6" s="175"/>
      <c r="G6" s="175"/>
      <c r="H6" s="2"/>
      <c r="I6" s="2"/>
      <c r="J6" s="2"/>
      <c r="K6" s="2"/>
      <c r="L6" s="2"/>
      <c r="M6" s="2"/>
      <c r="N6" s="2"/>
      <c r="O6" s="2"/>
      <c r="P6" s="2"/>
      <c r="Q6" s="2"/>
      <c r="R6" s="2"/>
      <c r="S6" s="2"/>
      <c r="T6" s="2"/>
      <c r="U6" s="2"/>
      <c r="V6" s="2"/>
      <c r="W6" s="2"/>
      <c r="X6" s="2"/>
      <c r="Y6" s="2"/>
      <c r="Z6" s="2"/>
    </row>
    <row r="7" spans="1:26" ht="13.5" customHeight="1">
      <c r="A7" s="143" t="s">
        <v>8</v>
      </c>
      <c r="B7" s="156" t="s">
        <v>9</v>
      </c>
      <c r="C7" s="148"/>
      <c r="D7" s="8"/>
      <c r="E7" s="67"/>
      <c r="F7" s="69"/>
      <c r="G7" s="70"/>
      <c r="H7" s="9"/>
      <c r="I7" s="9"/>
      <c r="J7" s="9"/>
      <c r="K7" s="9"/>
      <c r="L7" s="9"/>
      <c r="M7" s="9"/>
      <c r="N7" s="9"/>
      <c r="O7" s="9"/>
      <c r="P7" s="9"/>
      <c r="Q7" s="9"/>
      <c r="R7" s="9"/>
      <c r="S7" s="9"/>
      <c r="T7" s="9"/>
      <c r="U7" s="9"/>
      <c r="V7" s="9"/>
      <c r="W7" s="9"/>
      <c r="X7" s="9"/>
      <c r="Y7" s="9"/>
      <c r="Z7" s="9"/>
    </row>
    <row r="8" spans="1:26" ht="13.5" customHeight="1">
      <c r="A8" s="144"/>
      <c r="B8" s="157"/>
      <c r="C8" s="158"/>
      <c r="D8" s="8"/>
      <c r="E8" s="67"/>
      <c r="F8" s="69"/>
      <c r="G8" s="70"/>
      <c r="H8" s="9"/>
      <c r="I8" s="9"/>
      <c r="J8" s="9"/>
      <c r="K8" s="9"/>
      <c r="L8" s="9"/>
      <c r="M8" s="9"/>
      <c r="N8" s="9"/>
      <c r="O8" s="9"/>
      <c r="P8" s="9"/>
      <c r="Q8" s="9"/>
      <c r="R8" s="9"/>
      <c r="S8" s="9"/>
      <c r="T8" s="9"/>
      <c r="U8" s="9"/>
      <c r="V8" s="9"/>
      <c r="W8" s="9"/>
      <c r="X8" s="9"/>
      <c r="Y8" s="9"/>
      <c r="Z8" s="9"/>
    </row>
    <row r="9" spans="1:26" ht="13.5" customHeight="1">
      <c r="A9" s="144"/>
      <c r="B9" s="157"/>
      <c r="C9" s="158"/>
      <c r="D9" s="8"/>
      <c r="E9" s="67"/>
      <c r="F9" s="69"/>
      <c r="G9" s="70"/>
      <c r="H9" s="9"/>
      <c r="I9" s="9"/>
      <c r="J9" s="9"/>
      <c r="K9" s="9"/>
      <c r="L9" s="9"/>
      <c r="M9" s="9"/>
      <c r="N9" s="9"/>
      <c r="O9" s="9"/>
      <c r="P9" s="9"/>
      <c r="Q9" s="9"/>
      <c r="R9" s="9"/>
      <c r="S9" s="9"/>
      <c r="T9" s="9"/>
      <c r="U9" s="9"/>
      <c r="V9" s="9"/>
      <c r="W9" s="9"/>
      <c r="X9" s="9"/>
      <c r="Y9" s="9"/>
      <c r="Z9" s="9"/>
    </row>
    <row r="10" spans="1:26" ht="13.5" customHeight="1">
      <c r="A10" s="144"/>
      <c r="B10" s="157"/>
      <c r="C10" s="158"/>
      <c r="D10" s="8"/>
      <c r="E10" s="67"/>
      <c r="F10" s="69"/>
      <c r="G10" s="70"/>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67"/>
      <c r="F11" s="69"/>
      <c r="G11" s="70"/>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67"/>
      <c r="F12" s="69"/>
      <c r="G12" s="70"/>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67"/>
      <c r="F13" s="69"/>
      <c r="G13" s="70"/>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67"/>
      <c r="F14" s="69"/>
      <c r="G14" s="70"/>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67"/>
      <c r="F15" s="69"/>
      <c r="G15" s="70"/>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67"/>
      <c r="F16" s="69"/>
      <c r="G16" s="70"/>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74">
        <f>SUM(D7:D16)</f>
        <v>0</v>
      </c>
      <c r="E17" s="75"/>
      <c r="F17" s="76">
        <f>SUM(F7:F16)</f>
        <v>0</v>
      </c>
      <c r="G17" s="77"/>
      <c r="H17" s="9"/>
      <c r="I17" s="9"/>
      <c r="J17" s="9"/>
      <c r="K17" s="9"/>
      <c r="L17" s="9"/>
      <c r="M17" s="9"/>
      <c r="N17" s="9"/>
      <c r="O17" s="9"/>
      <c r="P17" s="9"/>
      <c r="Q17" s="9"/>
      <c r="R17" s="9"/>
      <c r="S17" s="9"/>
      <c r="T17" s="9"/>
      <c r="U17" s="9"/>
      <c r="V17" s="9"/>
      <c r="W17" s="9"/>
      <c r="X17" s="9"/>
      <c r="Y17" s="9"/>
      <c r="Z17" s="9"/>
    </row>
    <row r="18" spans="1:26" ht="13.5" customHeight="1">
      <c r="A18" s="144"/>
      <c r="B18" s="156" t="s">
        <v>10</v>
      </c>
      <c r="C18" s="148"/>
      <c r="D18" s="17"/>
      <c r="E18" s="68"/>
      <c r="F18" s="69"/>
      <c r="G18" s="70"/>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67"/>
      <c r="F19" s="69"/>
      <c r="G19" s="70"/>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67"/>
      <c r="F20" s="69"/>
      <c r="G20" s="70"/>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67"/>
      <c r="F21" s="69"/>
      <c r="G21" s="70"/>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67"/>
      <c r="F22" s="69"/>
      <c r="G22" s="70"/>
      <c r="H22" s="9"/>
      <c r="I22" s="9"/>
      <c r="J22" s="9"/>
      <c r="K22" s="9"/>
      <c r="L22" s="9"/>
      <c r="M22" s="9"/>
      <c r="N22" s="9"/>
      <c r="O22" s="9"/>
      <c r="P22" s="9"/>
      <c r="Q22" s="9"/>
      <c r="R22" s="9"/>
      <c r="S22" s="9"/>
      <c r="T22" s="9"/>
      <c r="U22" s="9"/>
      <c r="V22" s="9"/>
      <c r="W22" s="9"/>
      <c r="X22" s="9"/>
      <c r="Y22" s="9"/>
      <c r="Z22" s="9"/>
    </row>
    <row r="23" spans="1:26" ht="13.5" customHeight="1">
      <c r="A23" s="144"/>
      <c r="B23" s="159"/>
      <c r="C23" s="160"/>
      <c r="D23" s="8"/>
      <c r="E23" s="67"/>
      <c r="F23" s="69"/>
      <c r="G23" s="70"/>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74">
        <f>SUM(D18:D23)</f>
        <v>0</v>
      </c>
      <c r="E24" s="75"/>
      <c r="F24" s="76">
        <f>SUM(F18:F23)</f>
        <v>0</v>
      </c>
      <c r="G24" s="77"/>
      <c r="H24" s="9"/>
      <c r="I24" s="9"/>
      <c r="J24" s="9"/>
      <c r="K24" s="9"/>
      <c r="L24" s="9"/>
      <c r="M24" s="9"/>
      <c r="N24" s="9"/>
      <c r="O24" s="9"/>
      <c r="P24" s="9"/>
      <c r="Q24" s="9"/>
      <c r="R24" s="9"/>
      <c r="S24" s="9"/>
      <c r="T24" s="9"/>
      <c r="U24" s="9"/>
      <c r="V24" s="9"/>
      <c r="W24" s="9"/>
      <c r="X24" s="9"/>
      <c r="Y24" s="9"/>
      <c r="Z24" s="9"/>
    </row>
    <row r="25" spans="1:26" ht="13.5" customHeight="1">
      <c r="A25" s="144"/>
      <c r="B25" s="156" t="s">
        <v>11</v>
      </c>
      <c r="C25" s="148"/>
      <c r="D25" s="8"/>
      <c r="E25" s="67"/>
      <c r="F25" s="69"/>
      <c r="G25" s="70"/>
      <c r="H25" s="9"/>
      <c r="I25" s="9"/>
      <c r="J25" s="9"/>
      <c r="K25" s="9"/>
      <c r="L25" s="9"/>
      <c r="M25" s="9"/>
      <c r="N25" s="9"/>
      <c r="O25" s="9"/>
      <c r="P25" s="9"/>
      <c r="Q25" s="9"/>
      <c r="R25" s="9"/>
      <c r="S25" s="9"/>
      <c r="T25" s="9"/>
      <c r="U25" s="9"/>
      <c r="V25" s="9"/>
      <c r="W25" s="9"/>
      <c r="X25" s="9"/>
      <c r="Y25" s="9"/>
      <c r="Z25" s="9"/>
    </row>
    <row r="26" spans="1:26" ht="13.5" customHeight="1">
      <c r="A26" s="144"/>
      <c r="B26" s="157"/>
      <c r="C26" s="158"/>
      <c r="D26" s="8"/>
      <c r="E26" s="67"/>
      <c r="F26" s="69"/>
      <c r="G26" s="70"/>
      <c r="H26" s="9"/>
      <c r="I26" s="9"/>
      <c r="J26" s="9"/>
      <c r="K26" s="9"/>
      <c r="L26" s="9"/>
      <c r="M26" s="9"/>
      <c r="N26" s="9"/>
      <c r="O26" s="9"/>
      <c r="P26" s="9"/>
      <c r="Q26" s="9"/>
      <c r="R26" s="9"/>
      <c r="S26" s="9"/>
      <c r="T26" s="9"/>
      <c r="U26" s="9"/>
      <c r="V26" s="9"/>
      <c r="W26" s="9"/>
      <c r="X26" s="9"/>
      <c r="Y26" s="9"/>
      <c r="Z26" s="9"/>
    </row>
    <row r="27" spans="1:26" ht="13.5" customHeight="1">
      <c r="A27" s="144"/>
      <c r="B27" s="157"/>
      <c r="C27" s="158"/>
      <c r="D27" s="8"/>
      <c r="E27" s="67"/>
      <c r="F27" s="69"/>
      <c r="G27" s="70"/>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67"/>
      <c r="F28" s="69"/>
      <c r="G28" s="70"/>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67"/>
      <c r="F29" s="69"/>
      <c r="G29" s="70"/>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67"/>
      <c r="F30" s="69"/>
      <c r="G30" s="70"/>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74">
        <f>SUM(D25:D30)</f>
        <v>0</v>
      </c>
      <c r="E31" s="75"/>
      <c r="F31" s="76">
        <f>SUM(F25:F30)</f>
        <v>0</v>
      </c>
      <c r="G31" s="77"/>
      <c r="H31" s="9"/>
      <c r="I31" s="9"/>
      <c r="J31" s="9"/>
      <c r="K31" s="9"/>
      <c r="L31" s="9"/>
      <c r="M31" s="9"/>
      <c r="N31" s="9"/>
      <c r="O31" s="9"/>
      <c r="P31" s="9"/>
      <c r="Q31" s="9"/>
      <c r="R31" s="9"/>
      <c r="S31" s="9"/>
      <c r="T31" s="9"/>
      <c r="U31" s="9"/>
      <c r="V31" s="9"/>
      <c r="W31" s="9"/>
      <c r="X31" s="9"/>
      <c r="Y31" s="9"/>
      <c r="Z31" s="9"/>
    </row>
    <row r="32" spans="1:26" ht="13.5" customHeight="1">
      <c r="A32" s="144"/>
      <c r="B32" s="156" t="s">
        <v>12</v>
      </c>
      <c r="C32" s="148"/>
      <c r="D32" s="8"/>
      <c r="E32" s="67"/>
      <c r="F32" s="71"/>
      <c r="G32" s="72"/>
      <c r="H32" s="9"/>
      <c r="I32" s="9"/>
      <c r="J32" s="9"/>
      <c r="K32" s="9"/>
      <c r="L32" s="9"/>
      <c r="M32" s="9"/>
      <c r="N32" s="9"/>
      <c r="O32" s="9"/>
      <c r="P32" s="9"/>
      <c r="Q32" s="9"/>
      <c r="R32" s="9"/>
      <c r="S32" s="9"/>
      <c r="T32" s="9"/>
      <c r="U32" s="9"/>
      <c r="V32" s="9"/>
      <c r="W32" s="9"/>
      <c r="X32" s="9"/>
      <c r="Y32" s="9"/>
      <c r="Z32" s="9"/>
    </row>
    <row r="33" spans="1:26" ht="13.5" customHeight="1">
      <c r="A33" s="144"/>
      <c r="B33" s="157"/>
      <c r="C33" s="158"/>
      <c r="D33" s="8"/>
      <c r="E33" s="67"/>
      <c r="F33" s="71"/>
      <c r="G33" s="72"/>
      <c r="H33" s="9"/>
      <c r="I33" s="9"/>
      <c r="J33" s="9"/>
      <c r="K33" s="9"/>
      <c r="L33" s="9"/>
      <c r="M33" s="9"/>
      <c r="N33" s="9"/>
      <c r="O33" s="9"/>
      <c r="P33" s="9"/>
      <c r="Q33" s="9"/>
      <c r="R33" s="9"/>
      <c r="S33" s="9"/>
      <c r="T33" s="9"/>
      <c r="U33" s="9"/>
      <c r="V33" s="9"/>
      <c r="W33" s="9"/>
      <c r="X33" s="9"/>
      <c r="Y33" s="9"/>
      <c r="Z33" s="9"/>
    </row>
    <row r="34" spans="1:26" ht="13.5" customHeight="1">
      <c r="A34" s="144"/>
      <c r="B34" s="157"/>
      <c r="C34" s="158"/>
      <c r="D34" s="8"/>
      <c r="E34" s="67"/>
      <c r="F34" s="71"/>
      <c r="G34" s="72"/>
      <c r="H34" s="9"/>
      <c r="I34" s="9"/>
      <c r="J34" s="9"/>
      <c r="K34" s="9"/>
      <c r="L34" s="9"/>
      <c r="M34" s="9"/>
      <c r="N34" s="9"/>
      <c r="O34" s="9"/>
      <c r="P34" s="9"/>
      <c r="Q34" s="9"/>
      <c r="R34" s="9"/>
      <c r="S34" s="9"/>
      <c r="T34" s="9"/>
      <c r="U34" s="9"/>
      <c r="V34" s="9"/>
      <c r="W34" s="9"/>
      <c r="X34" s="9"/>
      <c r="Y34" s="9"/>
      <c r="Z34" s="9"/>
    </row>
    <row r="35" spans="1:26" ht="13.5" customHeight="1">
      <c r="A35" s="144"/>
      <c r="B35" s="157"/>
      <c r="C35" s="158"/>
      <c r="D35" s="8"/>
      <c r="E35" s="67"/>
      <c r="F35" s="71"/>
      <c r="G35" s="72"/>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67"/>
      <c r="F36" s="71"/>
      <c r="G36" s="72"/>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67"/>
      <c r="F37" s="71"/>
      <c r="G37" s="72"/>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67"/>
      <c r="F38" s="69"/>
      <c r="G38" s="70"/>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74">
        <f>SUM(D32:D38)</f>
        <v>0</v>
      </c>
      <c r="E39" s="75"/>
      <c r="F39" s="78">
        <f>SUM(F32:F38)</f>
        <v>0</v>
      </c>
      <c r="G39" s="77"/>
      <c r="H39" s="9"/>
      <c r="I39" s="9"/>
      <c r="J39" s="9"/>
      <c r="K39" s="9"/>
      <c r="L39" s="9"/>
      <c r="M39" s="9"/>
      <c r="N39" s="9"/>
      <c r="O39" s="9"/>
      <c r="P39" s="9"/>
      <c r="Q39" s="9"/>
      <c r="R39" s="9"/>
      <c r="S39" s="9"/>
      <c r="T39" s="9"/>
      <c r="U39" s="9"/>
      <c r="V39" s="9"/>
      <c r="W39" s="9"/>
      <c r="X39" s="9"/>
      <c r="Y39" s="9"/>
      <c r="Z39" s="9"/>
    </row>
    <row r="40" spans="1:26" ht="13.5" customHeight="1">
      <c r="A40" s="144"/>
      <c r="B40" s="156" t="s">
        <v>26</v>
      </c>
      <c r="C40" s="148"/>
      <c r="D40" s="8"/>
      <c r="E40" s="68"/>
      <c r="F40" s="71"/>
      <c r="G40" s="73"/>
      <c r="H40" s="9"/>
      <c r="I40" s="9"/>
      <c r="J40" s="9"/>
      <c r="K40" s="9"/>
      <c r="L40" s="9"/>
      <c r="M40" s="9"/>
      <c r="N40" s="9"/>
      <c r="O40" s="9"/>
      <c r="P40" s="9"/>
      <c r="Q40" s="9"/>
      <c r="R40" s="9"/>
      <c r="S40" s="9"/>
      <c r="T40" s="9"/>
      <c r="U40" s="9"/>
      <c r="V40" s="9"/>
      <c r="W40" s="9"/>
      <c r="X40" s="9"/>
      <c r="Y40" s="9"/>
      <c r="Z40" s="9"/>
    </row>
    <row r="41" spans="1:26" ht="13.5" customHeight="1">
      <c r="A41" s="144"/>
      <c r="B41" s="157"/>
      <c r="C41" s="158"/>
      <c r="D41" s="8"/>
      <c r="E41" s="67"/>
      <c r="F41" s="71"/>
      <c r="G41" s="73"/>
      <c r="H41" s="9"/>
      <c r="I41" s="9"/>
      <c r="J41" s="9"/>
      <c r="K41" s="9"/>
      <c r="L41" s="9"/>
      <c r="M41" s="9"/>
      <c r="N41" s="9"/>
      <c r="O41" s="9"/>
      <c r="P41" s="9"/>
      <c r="Q41" s="9"/>
      <c r="R41" s="9"/>
      <c r="S41" s="9"/>
      <c r="T41" s="9"/>
      <c r="U41" s="9"/>
      <c r="V41" s="9"/>
      <c r="W41" s="9"/>
      <c r="X41" s="9"/>
      <c r="Y41" s="9"/>
      <c r="Z41" s="9"/>
    </row>
    <row r="42" spans="1:26" ht="13.5" customHeight="1">
      <c r="A42" s="144"/>
      <c r="B42" s="157"/>
      <c r="C42" s="158"/>
      <c r="D42" s="8"/>
      <c r="E42" s="67"/>
      <c r="F42" s="71"/>
      <c r="G42" s="73"/>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67"/>
      <c r="F43" s="71"/>
      <c r="G43" s="73"/>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67"/>
      <c r="F44" s="69"/>
      <c r="G44" s="70"/>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67"/>
      <c r="F45" s="69"/>
      <c r="G45" s="70"/>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67"/>
      <c r="F46" s="69"/>
      <c r="G46" s="70"/>
      <c r="H46" s="9"/>
      <c r="I46" s="9"/>
      <c r="J46" s="9"/>
      <c r="K46" s="9"/>
      <c r="L46" s="9"/>
      <c r="M46" s="9"/>
      <c r="N46" s="9"/>
      <c r="O46" s="9"/>
      <c r="P46" s="9"/>
      <c r="Q46" s="9"/>
      <c r="R46" s="9"/>
      <c r="S46" s="9"/>
      <c r="T46" s="9"/>
      <c r="U46" s="9"/>
      <c r="V46" s="9"/>
      <c r="W46" s="9"/>
      <c r="X46" s="9"/>
      <c r="Y46" s="9"/>
      <c r="Z46" s="9"/>
    </row>
    <row r="47" spans="1:26" ht="12.75" customHeight="1">
      <c r="A47" s="144"/>
      <c r="B47" s="157"/>
      <c r="C47" s="158"/>
      <c r="D47" s="8"/>
      <c r="E47" s="67"/>
      <c r="F47" s="69"/>
      <c r="G47" s="70"/>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67"/>
      <c r="F48" s="69"/>
      <c r="G48" s="70"/>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67"/>
      <c r="F49" s="69"/>
      <c r="G49" s="70"/>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67"/>
      <c r="F50" s="69"/>
      <c r="G50" s="70"/>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67"/>
      <c r="F51" s="69"/>
      <c r="G51" s="70"/>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74">
        <f>SUM(D40:D51)</f>
        <v>0</v>
      </c>
      <c r="E52" s="79"/>
      <c r="F52" s="78">
        <f>SUM(F40:F51)</f>
        <v>0</v>
      </c>
      <c r="G52" s="80"/>
      <c r="H52" s="9"/>
      <c r="I52" s="9"/>
      <c r="J52" s="9"/>
      <c r="K52" s="9"/>
      <c r="L52" s="9"/>
      <c r="M52" s="9"/>
      <c r="N52" s="9"/>
      <c r="O52" s="9"/>
      <c r="P52" s="9"/>
      <c r="Q52" s="9"/>
      <c r="R52" s="9"/>
      <c r="S52" s="9"/>
      <c r="T52" s="9"/>
      <c r="U52" s="9"/>
      <c r="V52" s="9"/>
      <c r="W52" s="9"/>
      <c r="X52" s="9"/>
      <c r="Y52" s="9"/>
      <c r="Z52" s="9"/>
    </row>
    <row r="53" spans="1:26" ht="13.5" customHeight="1">
      <c r="A53" s="163" t="s">
        <v>14</v>
      </c>
      <c r="B53" s="137"/>
      <c r="C53" s="138"/>
      <c r="D53" s="74">
        <f>D17+D24+D31+D39+D52</f>
        <v>0</v>
      </c>
      <c r="E53" s="81"/>
      <c r="F53" s="78">
        <f>F17+F24+F31+F39+F52</f>
        <v>0</v>
      </c>
      <c r="G53" s="76"/>
      <c r="H53" s="9"/>
      <c r="I53" s="9"/>
      <c r="J53" s="9"/>
      <c r="K53" s="9"/>
      <c r="L53" s="9"/>
      <c r="M53" s="9"/>
      <c r="N53" s="9"/>
      <c r="O53" s="9"/>
      <c r="P53" s="9"/>
      <c r="Q53" s="9"/>
      <c r="R53" s="9"/>
      <c r="S53" s="9"/>
      <c r="T53" s="9"/>
      <c r="U53" s="9"/>
      <c r="V53" s="9"/>
      <c r="W53" s="9"/>
      <c r="X53" s="9"/>
      <c r="Y53" s="9"/>
      <c r="Z53" s="9"/>
    </row>
    <row r="54" spans="1:26" ht="13.5" customHeight="1">
      <c r="A54" s="20"/>
      <c r="B54" s="20"/>
      <c r="C54" s="21" t="s">
        <v>218</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231</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232</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34</v>
      </c>
      <c r="E58" s="174" t="s">
        <v>21</v>
      </c>
      <c r="F58" s="175" t="s">
        <v>221</v>
      </c>
      <c r="G58" s="175"/>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59"/>
      <c r="F59" s="175"/>
      <c r="G59" s="175"/>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c r="E60" s="22"/>
      <c r="F60" s="17"/>
      <c r="G60" s="23"/>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22"/>
      <c r="F61" s="8"/>
      <c r="G61" s="2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8"/>
      <c r="G62" s="16"/>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8"/>
      <c r="G63" s="16"/>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8"/>
      <c r="G64" s="16"/>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8"/>
      <c r="G65" s="16"/>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8"/>
      <c r="G66" s="16"/>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8"/>
      <c r="G67" s="16"/>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16"/>
      <c r="F68" s="8"/>
      <c r="G68" s="16"/>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16"/>
      <c r="F69" s="8"/>
      <c r="G69" s="16"/>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74">
        <f>SUM(D60:D69)</f>
        <v>0</v>
      </c>
      <c r="E70" s="82"/>
      <c r="F70" s="74">
        <f>SUM(F60:F69)</f>
        <v>0</v>
      </c>
      <c r="G70" s="82"/>
      <c r="H70" s="2"/>
      <c r="I70" s="2"/>
      <c r="J70" s="2"/>
      <c r="K70" s="2"/>
      <c r="L70" s="2"/>
      <c r="M70" s="2"/>
      <c r="N70" s="2"/>
      <c r="O70" s="2"/>
      <c r="P70" s="2"/>
      <c r="Q70" s="2"/>
      <c r="R70" s="2"/>
      <c r="S70" s="2"/>
      <c r="T70" s="2"/>
      <c r="U70" s="2"/>
      <c r="V70" s="2"/>
      <c r="W70" s="2"/>
      <c r="X70" s="2"/>
      <c r="Y70" s="2"/>
      <c r="Z70" s="2"/>
    </row>
    <row r="71" spans="1:26" ht="13.5" customHeight="1">
      <c r="A71" s="144"/>
      <c r="B71" s="156" t="s">
        <v>10</v>
      </c>
      <c r="C71" s="148"/>
      <c r="D71" s="8"/>
      <c r="E71" s="16"/>
      <c r="F71" s="8"/>
      <c r="G71" s="16"/>
      <c r="H71" s="2"/>
      <c r="I71" s="2"/>
      <c r="J71" s="2"/>
      <c r="K71" s="2"/>
      <c r="L71" s="2"/>
      <c r="M71" s="2"/>
      <c r="N71" s="2"/>
      <c r="O71" s="2"/>
      <c r="P71" s="2"/>
      <c r="Q71" s="2"/>
      <c r="R71" s="2"/>
      <c r="S71" s="2"/>
      <c r="T71" s="2"/>
      <c r="U71" s="2"/>
      <c r="V71" s="2"/>
      <c r="W71" s="2"/>
      <c r="X71" s="2"/>
      <c r="Y71" s="2"/>
      <c r="Z71" s="2"/>
    </row>
    <row r="72" spans="1:26" ht="13.5" customHeight="1">
      <c r="A72" s="144"/>
      <c r="B72" s="157"/>
      <c r="C72" s="158"/>
      <c r="D72" s="8"/>
      <c r="E72" s="16"/>
      <c r="F72" s="8"/>
      <c r="G72" s="16"/>
      <c r="H72" s="2"/>
      <c r="I72" s="2"/>
      <c r="J72" s="2"/>
      <c r="K72" s="2"/>
      <c r="L72" s="2"/>
      <c r="M72" s="2"/>
      <c r="N72" s="2"/>
      <c r="O72" s="2"/>
      <c r="P72" s="2"/>
      <c r="Q72" s="2"/>
      <c r="R72" s="2"/>
      <c r="S72" s="2"/>
      <c r="T72" s="2"/>
      <c r="U72" s="2"/>
      <c r="V72" s="2"/>
      <c r="W72" s="2"/>
      <c r="X72" s="2"/>
      <c r="Y72" s="2"/>
      <c r="Z72" s="2"/>
    </row>
    <row r="73" spans="1:26" ht="13.5" customHeight="1">
      <c r="A73" s="144"/>
      <c r="B73" s="157"/>
      <c r="C73" s="158"/>
      <c r="D73" s="8"/>
      <c r="E73" s="16"/>
      <c r="F73" s="8"/>
      <c r="G73" s="16"/>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16"/>
      <c r="F74" s="8"/>
      <c r="G74" s="16"/>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16"/>
      <c r="F75" s="8"/>
      <c r="G75" s="16"/>
      <c r="H75" s="2"/>
      <c r="I75" s="2"/>
      <c r="J75" s="2"/>
      <c r="K75" s="2"/>
      <c r="L75" s="2"/>
      <c r="M75" s="2"/>
      <c r="N75" s="2"/>
      <c r="O75" s="2"/>
      <c r="P75" s="2"/>
      <c r="Q75" s="2"/>
      <c r="R75" s="2"/>
      <c r="S75" s="2"/>
      <c r="T75" s="2"/>
      <c r="U75" s="2"/>
      <c r="V75" s="2"/>
      <c r="W75" s="2"/>
      <c r="X75" s="2"/>
      <c r="Y75" s="2"/>
      <c r="Z75" s="2"/>
    </row>
    <row r="76" spans="1:26" ht="13.5" customHeight="1">
      <c r="A76" s="144"/>
      <c r="B76" s="159"/>
      <c r="C76" s="160"/>
      <c r="D76" s="8"/>
      <c r="E76" s="16"/>
      <c r="F76" s="8"/>
      <c r="G76" s="16"/>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74">
        <f>SUM(D71:D76)</f>
        <v>0</v>
      </c>
      <c r="E77" s="82"/>
      <c r="F77" s="74">
        <f>SUM(F71:F76)</f>
        <v>0</v>
      </c>
      <c r="G77" s="82"/>
      <c r="H77" s="2"/>
      <c r="I77" s="2"/>
      <c r="J77" s="2"/>
      <c r="K77" s="2"/>
      <c r="L77" s="2"/>
      <c r="M77" s="2"/>
      <c r="N77" s="2"/>
      <c r="O77" s="2"/>
      <c r="P77" s="2"/>
      <c r="Q77" s="2"/>
      <c r="R77" s="2"/>
      <c r="S77" s="2"/>
      <c r="T77" s="2"/>
      <c r="U77" s="2"/>
      <c r="V77" s="2"/>
      <c r="W77" s="2"/>
      <c r="X77" s="2"/>
      <c r="Y77" s="2"/>
      <c r="Z77" s="2"/>
    </row>
    <row r="78" spans="1:26" ht="13.5" customHeight="1">
      <c r="A78" s="144"/>
      <c r="B78" s="156" t="s">
        <v>11</v>
      </c>
      <c r="C78" s="148"/>
      <c r="D78" s="17"/>
      <c r="E78" s="23"/>
      <c r="F78" s="17"/>
      <c r="G78" s="23"/>
      <c r="H78" s="2"/>
      <c r="I78" s="2"/>
      <c r="J78" s="2"/>
      <c r="K78" s="2"/>
      <c r="L78" s="2"/>
      <c r="M78" s="2"/>
      <c r="N78" s="2"/>
      <c r="O78" s="2"/>
      <c r="P78" s="2"/>
      <c r="Q78" s="2"/>
      <c r="R78" s="2"/>
      <c r="S78" s="2"/>
      <c r="T78" s="2"/>
      <c r="U78" s="2"/>
      <c r="V78" s="2"/>
      <c r="W78" s="2"/>
      <c r="X78" s="2"/>
      <c r="Y78" s="2"/>
      <c r="Z78" s="2"/>
    </row>
    <row r="79" spans="1:26" ht="13.5" customHeight="1">
      <c r="A79" s="144"/>
      <c r="B79" s="157"/>
      <c r="C79" s="158"/>
      <c r="D79" s="8"/>
      <c r="E79" s="16"/>
      <c r="F79" s="8"/>
      <c r="G79" s="16"/>
      <c r="H79" s="2"/>
      <c r="I79" s="2"/>
      <c r="J79" s="2"/>
      <c r="K79" s="2"/>
      <c r="L79" s="2"/>
      <c r="M79" s="2"/>
      <c r="N79" s="2"/>
      <c r="O79" s="2"/>
      <c r="P79" s="2"/>
      <c r="Q79" s="2"/>
      <c r="R79" s="2"/>
      <c r="S79" s="2"/>
      <c r="T79" s="2"/>
      <c r="U79" s="2"/>
      <c r="V79" s="2"/>
      <c r="W79" s="2"/>
      <c r="X79" s="2"/>
      <c r="Y79" s="2"/>
      <c r="Z79" s="2"/>
    </row>
    <row r="80" spans="1:26" ht="13.5" customHeight="1">
      <c r="A80" s="144"/>
      <c r="B80" s="157"/>
      <c r="C80" s="158"/>
      <c r="D80" s="8"/>
      <c r="E80" s="16"/>
      <c r="F80" s="8"/>
      <c r="G80" s="16"/>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16"/>
      <c r="F81" s="8"/>
      <c r="G81" s="16"/>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16"/>
      <c r="F82" s="8"/>
      <c r="G82" s="16"/>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16"/>
      <c r="F83" s="8"/>
      <c r="G83" s="16"/>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74">
        <f>SUM(D78:D83)</f>
        <v>0</v>
      </c>
      <c r="E84" s="82"/>
      <c r="F84" s="74">
        <f>SUM(F78:F83)</f>
        <v>0</v>
      </c>
      <c r="G84" s="82"/>
      <c r="H84" s="2"/>
      <c r="I84" s="2"/>
      <c r="J84" s="2"/>
      <c r="K84" s="2"/>
      <c r="L84" s="2"/>
      <c r="M84" s="2"/>
      <c r="N84" s="2"/>
      <c r="O84" s="2"/>
      <c r="P84" s="2"/>
      <c r="Q84" s="2"/>
      <c r="R84" s="2"/>
      <c r="S84" s="2"/>
      <c r="T84" s="2"/>
      <c r="U84" s="2"/>
      <c r="V84" s="2"/>
      <c r="W84" s="2"/>
      <c r="X84" s="2"/>
      <c r="Y84" s="2"/>
      <c r="Z84" s="2"/>
    </row>
    <row r="85" spans="1:26">
      <c r="A85" s="144"/>
      <c r="B85" s="156" t="s">
        <v>12</v>
      </c>
      <c r="C85" s="148"/>
      <c r="D85" s="17"/>
      <c r="E85" s="16"/>
      <c r="F85" s="56"/>
      <c r="G85" s="55"/>
      <c r="H85" s="2"/>
      <c r="I85" s="2"/>
      <c r="J85" s="2"/>
      <c r="K85" s="2"/>
      <c r="L85" s="2"/>
      <c r="M85" s="2"/>
      <c r="N85" s="2"/>
      <c r="O85" s="2"/>
      <c r="P85" s="2"/>
      <c r="Q85" s="2"/>
      <c r="R85" s="2"/>
      <c r="S85" s="2"/>
      <c r="T85" s="2"/>
      <c r="U85" s="2"/>
      <c r="V85" s="2"/>
      <c r="W85" s="2"/>
      <c r="X85" s="2"/>
      <c r="Y85" s="2"/>
      <c r="Z85" s="2"/>
    </row>
    <row r="86" spans="1:26" ht="13.5" customHeight="1">
      <c r="A86" s="144"/>
      <c r="B86" s="157"/>
      <c r="C86" s="158"/>
      <c r="D86" s="8"/>
      <c r="E86" s="16"/>
      <c r="F86" s="54"/>
      <c r="G86" s="55"/>
      <c r="H86" s="2"/>
      <c r="I86" s="2"/>
      <c r="J86" s="2"/>
      <c r="K86" s="2"/>
      <c r="L86" s="2"/>
      <c r="M86" s="2"/>
      <c r="N86" s="2"/>
      <c r="O86" s="2"/>
      <c r="P86" s="2"/>
      <c r="Q86" s="2"/>
      <c r="R86" s="2"/>
      <c r="S86" s="2"/>
      <c r="T86" s="2"/>
      <c r="U86" s="2"/>
      <c r="V86" s="2"/>
      <c r="W86" s="2"/>
      <c r="X86" s="2"/>
      <c r="Y86" s="2"/>
      <c r="Z86" s="2"/>
    </row>
    <row r="87" spans="1:26" ht="13.5" customHeight="1">
      <c r="A87" s="144"/>
      <c r="B87" s="157"/>
      <c r="C87" s="158"/>
      <c r="D87" s="54"/>
      <c r="E87" s="22"/>
      <c r="F87" s="54"/>
      <c r="G87" s="58"/>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22"/>
      <c r="F88" s="8"/>
      <c r="G88" s="2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22"/>
      <c r="F89" s="8"/>
      <c r="G89" s="2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16"/>
      <c r="F90" s="8"/>
      <c r="G90" s="16"/>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16"/>
      <c r="F91" s="8"/>
      <c r="G91" s="16"/>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74">
        <f>SUM(D85:D91)</f>
        <v>0</v>
      </c>
      <c r="E92" s="82"/>
      <c r="F92" s="74">
        <f>SUM(F85:F91)</f>
        <v>0</v>
      </c>
      <c r="G92" s="82"/>
      <c r="H92" s="2"/>
      <c r="I92" s="2"/>
      <c r="J92" s="2"/>
      <c r="K92" s="2"/>
      <c r="L92" s="2"/>
      <c r="M92" s="2"/>
      <c r="N92" s="2"/>
      <c r="O92" s="2"/>
      <c r="P92" s="2"/>
      <c r="Q92" s="2"/>
      <c r="R92" s="2"/>
      <c r="S92" s="2"/>
      <c r="T92" s="2"/>
      <c r="U92" s="2"/>
      <c r="V92" s="2"/>
      <c r="W92" s="2"/>
      <c r="X92" s="2"/>
      <c r="Y92" s="2"/>
      <c r="Z92" s="2"/>
    </row>
    <row r="93" spans="1:26" ht="13.5" customHeight="1">
      <c r="A93" s="144"/>
      <c r="B93" s="156" t="s">
        <v>26</v>
      </c>
      <c r="C93" s="148"/>
      <c r="D93" s="8"/>
      <c r="E93" s="22"/>
      <c r="F93" s="54"/>
      <c r="G93" s="22"/>
      <c r="H93" s="2"/>
      <c r="I93" s="2"/>
      <c r="J93" s="2"/>
      <c r="K93" s="2"/>
      <c r="L93" s="2"/>
      <c r="M93" s="2"/>
      <c r="N93" s="2"/>
      <c r="O93" s="2"/>
      <c r="P93" s="2"/>
      <c r="Q93" s="2"/>
      <c r="R93" s="2"/>
      <c r="S93" s="2"/>
      <c r="T93" s="2"/>
      <c r="U93" s="2"/>
      <c r="V93" s="2"/>
      <c r="W93" s="2"/>
      <c r="X93" s="2"/>
      <c r="Y93" s="2"/>
      <c r="Z93" s="2"/>
    </row>
    <row r="94" spans="1:26" ht="13.5" customHeight="1">
      <c r="A94" s="144"/>
      <c r="B94" s="157"/>
      <c r="C94" s="158"/>
      <c r="D94" s="8"/>
      <c r="E94" s="22"/>
      <c r="F94" s="54"/>
      <c r="G94" s="58"/>
      <c r="H94" s="2"/>
      <c r="I94" s="2"/>
      <c r="J94" s="2"/>
      <c r="K94" s="2"/>
      <c r="L94" s="2"/>
      <c r="M94" s="2"/>
      <c r="N94" s="2"/>
      <c r="O94" s="2"/>
      <c r="P94" s="2"/>
      <c r="Q94" s="2"/>
      <c r="R94" s="2"/>
      <c r="S94" s="2"/>
      <c r="T94" s="2"/>
      <c r="U94" s="2"/>
      <c r="V94" s="2"/>
      <c r="W94" s="2"/>
      <c r="X94" s="2"/>
      <c r="Y94" s="2"/>
      <c r="Z94" s="2"/>
    </row>
    <row r="95" spans="1:26" ht="13.5" customHeight="1">
      <c r="A95" s="144"/>
      <c r="B95" s="157"/>
      <c r="C95" s="158"/>
      <c r="D95" s="8"/>
      <c r="E95" s="16"/>
      <c r="F95" s="8"/>
      <c r="G95" s="16"/>
      <c r="H95" s="2"/>
      <c r="I95" s="2"/>
      <c r="J95" s="2"/>
      <c r="K95" s="2"/>
      <c r="L95" s="2"/>
      <c r="M95" s="2"/>
      <c r="N95" s="2"/>
      <c r="O95" s="2"/>
      <c r="P95" s="2"/>
      <c r="Q95" s="2"/>
      <c r="R95" s="2"/>
      <c r="S95" s="2"/>
      <c r="T95" s="2"/>
      <c r="U95" s="2"/>
      <c r="V95" s="2"/>
      <c r="W95" s="2"/>
      <c r="X95" s="2"/>
      <c r="Y95" s="2"/>
      <c r="Z95" s="2"/>
    </row>
    <row r="96" spans="1:26" ht="13.5" customHeight="1">
      <c r="A96" s="144"/>
      <c r="B96" s="157"/>
      <c r="C96" s="158"/>
      <c r="D96" s="8"/>
      <c r="E96" s="16"/>
      <c r="F96" s="8"/>
      <c r="G96" s="16"/>
      <c r="H96" s="2"/>
      <c r="I96" s="2"/>
      <c r="J96" s="2"/>
      <c r="K96" s="2"/>
      <c r="L96" s="2"/>
      <c r="M96" s="2"/>
      <c r="N96" s="2"/>
      <c r="O96" s="2"/>
      <c r="P96" s="2"/>
      <c r="Q96" s="2"/>
      <c r="R96" s="2"/>
      <c r="S96" s="2"/>
      <c r="T96" s="2"/>
      <c r="U96" s="2"/>
      <c r="V96" s="2"/>
      <c r="W96" s="2"/>
      <c r="X96" s="2"/>
      <c r="Y96" s="2"/>
      <c r="Z96" s="2"/>
    </row>
    <row r="97" spans="1:26" ht="13.5" customHeight="1">
      <c r="A97" s="144"/>
      <c r="B97" s="157"/>
      <c r="C97" s="158"/>
      <c r="D97" s="8"/>
      <c r="E97" s="16"/>
      <c r="F97" s="8"/>
      <c r="G97" s="16"/>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16"/>
      <c r="F98" s="8"/>
      <c r="G98" s="16"/>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8"/>
      <c r="G99" s="16"/>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8"/>
      <c r="G100" s="16"/>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8"/>
      <c r="G101" s="16"/>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8"/>
      <c r="G102" s="16"/>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8"/>
      <c r="G103" s="16"/>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8"/>
      <c r="G104" s="16"/>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74">
        <f>SUM(D93:D104)</f>
        <v>0</v>
      </c>
      <c r="E105" s="83"/>
      <c r="F105" s="74">
        <f>SUM(F93:F104)</f>
        <v>0</v>
      </c>
      <c r="G105" s="83"/>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74">
        <f>D70+D77+D84+D92+D105</f>
        <v>0</v>
      </c>
      <c r="E106" s="74"/>
      <c r="F106" s="74">
        <f>F70+F77+F84+F92+F105</f>
        <v>0</v>
      </c>
      <c r="G106" s="74"/>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32">
    <mergeCell ref="A53:C53"/>
    <mergeCell ref="A5:C6"/>
    <mergeCell ref="D5:D6"/>
    <mergeCell ref="E5:E6"/>
    <mergeCell ref="F5:G6"/>
    <mergeCell ref="A7:A52"/>
    <mergeCell ref="B7:C16"/>
    <mergeCell ref="B17:C17"/>
    <mergeCell ref="B18:C23"/>
    <mergeCell ref="B24:C24"/>
    <mergeCell ref="B25:C30"/>
    <mergeCell ref="B31:C31"/>
    <mergeCell ref="B32:C38"/>
    <mergeCell ref="B39:C39"/>
    <mergeCell ref="B40:C51"/>
    <mergeCell ref="B52:C52"/>
    <mergeCell ref="A106:C106"/>
    <mergeCell ref="A58:C59"/>
    <mergeCell ref="D58:D59"/>
    <mergeCell ref="E58:E59"/>
    <mergeCell ref="F58:G59"/>
    <mergeCell ref="A60:A105"/>
    <mergeCell ref="B60:C69"/>
    <mergeCell ref="B70:C70"/>
    <mergeCell ref="B71:C76"/>
    <mergeCell ref="B77:C77"/>
    <mergeCell ref="B78:C83"/>
    <mergeCell ref="B84:C84"/>
    <mergeCell ref="B85:C91"/>
    <mergeCell ref="B92:C92"/>
    <mergeCell ref="B93:C104"/>
    <mergeCell ref="B105:C105"/>
  </mergeCells>
  <phoneticPr fontId="8"/>
  <pageMargins left="0.78740157480314965" right="0.78740157480314965" top="0.78740157480314965" bottom="0.78740157480314965" header="0" footer="0"/>
  <pageSetup paperSize="9" scale="53" orientation="portrait" r:id="rId1"/>
  <headerFooter>
    <oddHeader>&amp;R&amp;A</oddHeader>
    <oddFooter>&amp;R&amp;D</oddFooter>
  </headerFooter>
  <rowBreaks count="1" manualBreakCount="1">
    <brk id="5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showGridLines="0" zoomScaleNormal="100" workbookViewId="0">
      <selection activeCell="I21" sqref="I21"/>
    </sheetView>
  </sheetViews>
  <sheetFormatPr defaultColWidth="14.42578125" defaultRowHeight="15" customHeight="1"/>
  <cols>
    <col min="1" max="1" width="4.5703125" customWidth="1"/>
    <col min="2" max="3" width="10.5703125" customWidth="1"/>
    <col min="4" max="7" width="14.5703125" customWidth="1"/>
    <col min="8" max="12" width="9" hidden="1" customWidth="1"/>
    <col min="13" max="13" width="14" hidden="1" customWidth="1"/>
    <col min="14" max="18" width="9" hidden="1" customWidth="1"/>
    <col min="19"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18</v>
      </c>
      <c r="B2" s="2"/>
      <c r="C2" s="2"/>
      <c r="D2" s="3" t="s">
        <v>160</v>
      </c>
      <c r="E2" s="2"/>
      <c r="F2" s="2"/>
      <c r="G2" s="2"/>
      <c r="H2" s="2"/>
      <c r="I2" s="2"/>
      <c r="J2" s="2"/>
      <c r="K2" s="2"/>
      <c r="L2" s="2"/>
      <c r="M2" s="2"/>
      <c r="N2" s="2"/>
      <c r="O2" s="2"/>
      <c r="P2" s="2"/>
      <c r="Q2" s="2"/>
      <c r="R2" s="2"/>
      <c r="S2" s="2"/>
      <c r="T2" s="2"/>
      <c r="U2" s="2"/>
      <c r="V2" s="2"/>
      <c r="W2" s="2"/>
      <c r="X2" s="2"/>
      <c r="Y2" s="2"/>
      <c r="Z2" s="2"/>
    </row>
    <row r="3" spans="1:26" ht="24" customHeight="1">
      <c r="A3" s="4" t="s">
        <v>216</v>
      </c>
      <c r="B3" s="3"/>
      <c r="C3" s="3"/>
      <c r="D3" s="3"/>
      <c r="E3" s="3"/>
      <c r="F3" s="3"/>
      <c r="G3" s="5" t="s">
        <v>2</v>
      </c>
      <c r="H3" s="2" t="s">
        <v>39</v>
      </c>
      <c r="I3" s="2"/>
      <c r="J3" s="2"/>
      <c r="K3" s="2"/>
      <c r="L3" s="2"/>
      <c r="M3" s="2"/>
      <c r="N3" s="2"/>
      <c r="O3" s="2"/>
      <c r="P3" s="2"/>
      <c r="Q3" s="2"/>
      <c r="R3" s="2"/>
      <c r="S3" s="2"/>
      <c r="T3" s="2"/>
      <c r="U3" s="2"/>
      <c r="V3" s="2"/>
      <c r="W3" s="2"/>
      <c r="X3" s="2"/>
      <c r="Y3" s="2"/>
      <c r="Z3" s="2"/>
    </row>
    <row r="4" spans="1:26" ht="13.5" customHeight="1">
      <c r="A4" s="146" t="s">
        <v>3</v>
      </c>
      <c r="B4" s="147"/>
      <c r="C4" s="148"/>
      <c r="D4" s="127" t="s">
        <v>4</v>
      </c>
      <c r="E4" s="127" t="s">
        <v>5</v>
      </c>
      <c r="F4" s="127" t="s">
        <v>6</v>
      </c>
      <c r="G4" s="127" t="s">
        <v>7</v>
      </c>
      <c r="H4" s="2"/>
      <c r="I4" s="2"/>
      <c r="J4" s="2"/>
      <c r="K4" s="2"/>
      <c r="L4" s="2"/>
      <c r="M4" s="2"/>
      <c r="N4" s="2"/>
      <c r="O4" s="2"/>
      <c r="P4" s="2"/>
      <c r="Q4" s="2"/>
      <c r="R4" s="2"/>
      <c r="S4" s="2"/>
      <c r="T4" s="2"/>
      <c r="U4" s="2"/>
      <c r="V4" s="2"/>
      <c r="W4" s="2"/>
      <c r="X4" s="2"/>
      <c r="Y4" s="2"/>
      <c r="Z4" s="2"/>
    </row>
    <row r="5" spans="1:26" ht="13.5" customHeight="1">
      <c r="A5" s="149"/>
      <c r="B5" s="150"/>
      <c r="C5" s="151"/>
      <c r="D5" s="128"/>
      <c r="E5" s="128"/>
      <c r="F5" s="128"/>
      <c r="G5" s="128"/>
      <c r="H5" s="2"/>
      <c r="I5" s="2"/>
      <c r="J5" s="2"/>
      <c r="K5" s="2"/>
      <c r="L5" s="2"/>
      <c r="M5" s="2"/>
      <c r="N5" s="2"/>
      <c r="O5" s="2"/>
      <c r="P5" s="2"/>
      <c r="Q5" s="2"/>
      <c r="R5" s="2"/>
      <c r="S5" s="2"/>
      <c r="T5" s="2"/>
      <c r="U5" s="2"/>
      <c r="V5" s="2"/>
      <c r="W5" s="2"/>
      <c r="X5" s="2"/>
      <c r="Y5" s="2"/>
      <c r="Z5" s="2"/>
    </row>
    <row r="6" spans="1:26" ht="20.25" customHeight="1">
      <c r="A6" s="143" t="s">
        <v>8</v>
      </c>
      <c r="B6" s="133" t="s">
        <v>9</v>
      </c>
      <c r="C6" s="134"/>
      <c r="D6" s="6">
        <f>'代表機関 2023年度'!D17</f>
        <v>272600</v>
      </c>
      <c r="E6" s="7">
        <f>'代表機関 2024年度'!D17</f>
        <v>15000</v>
      </c>
      <c r="F6" s="7">
        <f>'代表機関 2025年度'!D13</f>
        <v>0</v>
      </c>
      <c r="G6" s="7">
        <f t="shared" ref="G6:G10" si="0">SUM(D6:F6)</f>
        <v>287600</v>
      </c>
      <c r="H6" s="2" t="s">
        <v>37</v>
      </c>
      <c r="I6" s="2"/>
      <c r="J6" s="2"/>
      <c r="K6" s="2"/>
      <c r="L6" s="2"/>
      <c r="M6" s="2"/>
      <c r="N6" s="2"/>
      <c r="O6" s="2"/>
      <c r="P6" s="2"/>
      <c r="Q6" s="2"/>
      <c r="R6" s="2"/>
      <c r="S6" s="2"/>
      <c r="T6" s="2"/>
      <c r="U6" s="2"/>
      <c r="V6" s="2"/>
      <c r="W6" s="2"/>
      <c r="X6" s="2"/>
      <c r="Y6" s="2"/>
      <c r="Z6" s="2"/>
    </row>
    <row r="7" spans="1:26" ht="20.25" customHeight="1">
      <c r="A7" s="144"/>
      <c r="B7" s="129" t="s">
        <v>10</v>
      </c>
      <c r="C7" s="130"/>
      <c r="D7" s="8">
        <f>'代表機関 2023年度'!D24</f>
        <v>10000</v>
      </c>
      <c r="E7" s="8">
        <f>'代表機関 2024年度'!D24</f>
        <v>10000</v>
      </c>
      <c r="F7" s="8">
        <f>'代表機関 2025年度'!D20</f>
        <v>9890</v>
      </c>
      <c r="G7" s="8">
        <f t="shared" si="0"/>
        <v>29890</v>
      </c>
      <c r="I7" s="27" t="s">
        <v>40</v>
      </c>
      <c r="N7" s="9"/>
      <c r="O7" s="9"/>
      <c r="P7" s="9"/>
      <c r="Q7" s="9"/>
      <c r="R7" s="9"/>
      <c r="S7" s="9"/>
      <c r="T7" s="9"/>
      <c r="U7" s="9"/>
      <c r="V7" s="9"/>
      <c r="W7" s="9"/>
      <c r="X7" s="9"/>
      <c r="Y7" s="9"/>
      <c r="Z7" s="9"/>
    </row>
    <row r="8" spans="1:26" ht="19.5" customHeight="1">
      <c r="A8" s="144"/>
      <c r="B8" s="131" t="s">
        <v>11</v>
      </c>
      <c r="C8" s="132"/>
      <c r="D8" s="8">
        <f>'代表機関 2023年度'!D31</f>
        <v>1470</v>
      </c>
      <c r="E8" s="8">
        <f>'代表機関 2024年度'!D31</f>
        <v>4980</v>
      </c>
      <c r="F8" s="8">
        <f>'代表機関 2025年度'!D27</f>
        <v>4200</v>
      </c>
      <c r="G8" s="8">
        <f t="shared" si="0"/>
        <v>10650</v>
      </c>
      <c r="H8" s="152" t="s">
        <v>38</v>
      </c>
      <c r="I8" s="153"/>
      <c r="J8" s="153"/>
      <c r="K8" s="153"/>
      <c r="L8" s="153"/>
      <c r="M8" s="153"/>
      <c r="N8" s="9"/>
      <c r="O8" s="9"/>
      <c r="P8" s="9"/>
      <c r="Q8" s="9"/>
      <c r="R8" s="9"/>
      <c r="S8" s="9"/>
      <c r="T8" s="9"/>
      <c r="U8" s="9"/>
      <c r="V8" s="9"/>
      <c r="W8" s="9"/>
      <c r="X8" s="9"/>
      <c r="Y8" s="9"/>
      <c r="Z8" s="9"/>
    </row>
    <row r="9" spans="1:26" ht="18" customHeight="1">
      <c r="A9" s="144"/>
      <c r="B9" s="131" t="s">
        <v>12</v>
      </c>
      <c r="C9" s="132"/>
      <c r="D9" s="8">
        <f>'代表機関 2023年度'!D39</f>
        <v>32415</v>
      </c>
      <c r="E9" s="8">
        <f>'代表機関 2024年度'!D39</f>
        <v>58570</v>
      </c>
      <c r="F9" s="8">
        <f>'代表機関 2025年度'!D34</f>
        <v>15000</v>
      </c>
      <c r="G9" s="8">
        <f t="shared" si="0"/>
        <v>105985</v>
      </c>
      <c r="H9" s="9"/>
      <c r="I9" s="9" t="s">
        <v>42</v>
      </c>
      <c r="J9" s="9">
        <v>5000</v>
      </c>
      <c r="K9" s="9">
        <v>5000</v>
      </c>
      <c r="L9" s="9">
        <v>5000</v>
      </c>
      <c r="M9" s="154" t="s">
        <v>48</v>
      </c>
      <c r="N9" s="154"/>
      <c r="O9" s="154"/>
      <c r="P9" s="154"/>
      <c r="Q9" s="154"/>
      <c r="R9" s="154"/>
      <c r="S9" s="9"/>
      <c r="T9" s="9"/>
      <c r="U9" s="9"/>
      <c r="V9" s="9"/>
      <c r="W9" s="9"/>
      <c r="X9" s="9"/>
      <c r="Y9" s="9"/>
      <c r="Z9" s="9"/>
    </row>
    <row r="10" spans="1:26" ht="19.5" customHeight="1">
      <c r="A10" s="145"/>
      <c r="B10" s="135" t="s">
        <v>13</v>
      </c>
      <c r="C10" s="134"/>
      <c r="D10" s="8">
        <f>'代表機関 2023年度'!D52</f>
        <v>13400</v>
      </c>
      <c r="E10" s="8">
        <f>'代表機関 2024年度'!D52</f>
        <v>12826</v>
      </c>
      <c r="F10" s="8">
        <f>'代表機関 2025年度'!D44</f>
        <v>11800</v>
      </c>
      <c r="G10" s="8">
        <f t="shared" si="0"/>
        <v>38026</v>
      </c>
      <c r="H10" s="9"/>
      <c r="I10" s="9" t="s">
        <v>43</v>
      </c>
      <c r="J10" s="9">
        <v>5000</v>
      </c>
      <c r="K10" s="9">
        <v>10000</v>
      </c>
      <c r="L10" s="9">
        <v>10000</v>
      </c>
      <c r="M10" s="154" t="s">
        <v>46</v>
      </c>
      <c r="N10" s="154"/>
      <c r="O10" s="154"/>
      <c r="P10" s="154"/>
      <c r="Q10" s="9"/>
      <c r="R10" s="9"/>
      <c r="S10" s="9"/>
      <c r="T10" s="9"/>
      <c r="U10" s="9"/>
      <c r="V10" s="9"/>
      <c r="W10" s="9"/>
      <c r="X10" s="9"/>
      <c r="Y10" s="9"/>
      <c r="Z10" s="9"/>
    </row>
    <row r="11" spans="1:26" ht="18.75" customHeight="1">
      <c r="A11" s="136" t="s">
        <v>14</v>
      </c>
      <c r="B11" s="137"/>
      <c r="C11" s="138"/>
      <c r="D11" s="8">
        <f t="shared" ref="D11" si="1">SUM(D6:D10)</f>
        <v>329885</v>
      </c>
      <c r="E11" s="8">
        <f>SUM(E6:E10)+1</f>
        <v>101377</v>
      </c>
      <c r="F11" s="8">
        <f>SUM(F6:F10)+1</f>
        <v>40891</v>
      </c>
      <c r="G11" s="8">
        <f>SUM(G6:G10)+1</f>
        <v>472152</v>
      </c>
      <c r="H11" s="9"/>
      <c r="I11" s="9" t="s">
        <v>44</v>
      </c>
      <c r="J11" s="9">
        <v>10000</v>
      </c>
      <c r="K11" s="9">
        <v>10000</v>
      </c>
      <c r="L11" s="9">
        <v>10000</v>
      </c>
      <c r="M11" s="154" t="s">
        <v>45</v>
      </c>
      <c r="N11" s="154"/>
      <c r="O11" s="154"/>
      <c r="P11" s="154"/>
      <c r="Q11" s="9"/>
      <c r="R11" s="9"/>
      <c r="S11" s="9"/>
      <c r="T11" s="9"/>
      <c r="U11" s="9"/>
      <c r="V11" s="9"/>
      <c r="W11" s="9"/>
      <c r="X11" s="9"/>
      <c r="Y11" s="9"/>
      <c r="Z11" s="9"/>
    </row>
    <row r="12" spans="1:26" ht="18.75" customHeight="1">
      <c r="A12" s="139" t="s">
        <v>15</v>
      </c>
      <c r="B12" s="140"/>
      <c r="C12" s="141"/>
      <c r="D12" s="8">
        <f>D11*15%</f>
        <v>49482.75</v>
      </c>
      <c r="E12" s="8">
        <f>E11*30%</f>
        <v>30413.1</v>
      </c>
      <c r="F12" s="8">
        <f>F11*30%</f>
        <v>12267.3</v>
      </c>
      <c r="G12" s="8">
        <f>SUM(D12:F12)</f>
        <v>92163.150000000009</v>
      </c>
      <c r="H12" s="9"/>
      <c r="I12" s="9"/>
      <c r="K12" s="9"/>
      <c r="L12" s="9"/>
      <c r="M12" s="9"/>
      <c r="N12" s="9"/>
      <c r="O12" s="9"/>
      <c r="P12" s="9"/>
      <c r="Q12" s="9"/>
      <c r="R12" s="9"/>
      <c r="S12" s="9"/>
      <c r="T12" s="9"/>
      <c r="U12" s="9"/>
      <c r="V12" s="9"/>
      <c r="W12" s="9"/>
      <c r="X12" s="9"/>
      <c r="Y12" s="9"/>
      <c r="Z12" s="9"/>
    </row>
    <row r="13" spans="1:26" ht="18.75" customHeight="1">
      <c r="A13" s="142" t="s">
        <v>16</v>
      </c>
      <c r="B13" s="140"/>
      <c r="C13" s="141"/>
      <c r="D13" s="8">
        <f t="shared" ref="D13:G13" si="2">SUM(D11:D12)</f>
        <v>379367.75</v>
      </c>
      <c r="E13" s="8">
        <f t="shared" si="2"/>
        <v>131790.1</v>
      </c>
      <c r="F13" s="8">
        <f t="shared" si="2"/>
        <v>53158.3</v>
      </c>
      <c r="G13" s="8">
        <f t="shared" si="2"/>
        <v>564315.15</v>
      </c>
      <c r="H13" s="2"/>
      <c r="I13" s="2"/>
      <c r="M13" s="2"/>
      <c r="N13" s="2"/>
      <c r="O13" s="2"/>
      <c r="P13" s="2"/>
      <c r="Q13" s="2"/>
      <c r="R13" s="2"/>
      <c r="S13" s="2"/>
      <c r="T13" s="2"/>
      <c r="U13" s="2"/>
      <c r="V13" s="2"/>
      <c r="W13" s="2"/>
      <c r="X13" s="2"/>
      <c r="Y13" s="2"/>
      <c r="Z13" s="2"/>
    </row>
    <row r="14" spans="1:26" ht="18.75" customHeight="1">
      <c r="A14" s="11"/>
      <c r="B14" s="12"/>
      <c r="C14" s="12"/>
      <c r="D14" s="28"/>
      <c r="E14" s="2"/>
      <c r="F14" s="2"/>
      <c r="G14" s="2"/>
      <c r="H14" s="2"/>
      <c r="I14" s="2"/>
      <c r="K14" s="2"/>
      <c r="L14" s="2"/>
      <c r="M14" s="2"/>
      <c r="N14" s="2"/>
      <c r="O14" s="2"/>
      <c r="P14" s="2"/>
      <c r="Q14" s="2"/>
      <c r="R14" s="2"/>
      <c r="S14" s="2"/>
      <c r="T14" s="2"/>
      <c r="U14" s="2"/>
      <c r="V14" s="2"/>
      <c r="W14" s="2"/>
      <c r="X14" s="2"/>
      <c r="Y14" s="2"/>
      <c r="Z14" s="2"/>
    </row>
    <row r="15" spans="1:26" ht="24" customHeight="1">
      <c r="A15" s="4" t="s">
        <v>215</v>
      </c>
      <c r="B15" s="3"/>
      <c r="C15" s="3"/>
      <c r="D15" s="3"/>
      <c r="E15" s="3"/>
      <c r="F15" s="3"/>
      <c r="G15" s="5" t="s">
        <v>2</v>
      </c>
      <c r="H15" s="2"/>
      <c r="I15" s="2"/>
      <c r="K15" s="9">
        <f>SUM(D14:F14)</f>
        <v>0</v>
      </c>
      <c r="L15" s="2"/>
      <c r="M15" s="2"/>
      <c r="N15" s="2"/>
      <c r="O15" s="2"/>
      <c r="P15" s="2"/>
      <c r="Q15" s="2"/>
      <c r="R15" s="2"/>
      <c r="S15" s="2"/>
      <c r="T15" s="2"/>
      <c r="U15" s="2"/>
      <c r="V15" s="2"/>
      <c r="W15" s="2"/>
      <c r="X15" s="2"/>
      <c r="Y15" s="2"/>
      <c r="Z15" s="2"/>
    </row>
    <row r="16" spans="1:26" ht="13.5" customHeight="1">
      <c r="A16" s="146" t="s">
        <v>3</v>
      </c>
      <c r="B16" s="147"/>
      <c r="C16" s="148"/>
      <c r="D16" s="127" t="s">
        <v>4</v>
      </c>
      <c r="E16" s="127" t="s">
        <v>5</v>
      </c>
      <c r="F16" s="127" t="s">
        <v>6</v>
      </c>
      <c r="G16" s="127" t="s">
        <v>7</v>
      </c>
      <c r="H16" s="2"/>
      <c r="I16" s="2"/>
      <c r="J16" s="2"/>
      <c r="K16" s="9">
        <f>SUM(D26:F26)</f>
        <v>0</v>
      </c>
      <c r="L16" s="2"/>
      <c r="M16" s="2"/>
      <c r="N16" s="2"/>
      <c r="O16" s="2"/>
      <c r="P16" s="2"/>
      <c r="Q16" s="2"/>
      <c r="R16" s="2"/>
      <c r="S16" s="2"/>
      <c r="T16" s="2"/>
      <c r="U16" s="2"/>
      <c r="V16" s="2"/>
      <c r="W16" s="2"/>
      <c r="X16" s="2"/>
      <c r="Y16" s="2"/>
      <c r="Z16" s="2"/>
    </row>
    <row r="17" spans="1:26" ht="13.5" customHeight="1">
      <c r="A17" s="149"/>
      <c r="B17" s="150"/>
      <c r="C17" s="151"/>
      <c r="D17" s="128"/>
      <c r="E17" s="128"/>
      <c r="F17" s="128"/>
      <c r="G17" s="128"/>
      <c r="H17" s="2"/>
      <c r="I17" s="2"/>
      <c r="J17" s="2"/>
      <c r="K17" s="2">
        <f>K15+K16</f>
        <v>0</v>
      </c>
      <c r="L17" s="2"/>
      <c r="M17" s="2"/>
      <c r="N17" s="2"/>
      <c r="O17" s="2"/>
      <c r="P17" s="2"/>
      <c r="Q17" s="2"/>
      <c r="R17" s="2"/>
      <c r="S17" s="2"/>
      <c r="T17" s="2"/>
      <c r="U17" s="2"/>
      <c r="V17" s="2"/>
      <c r="W17" s="2"/>
      <c r="X17" s="2"/>
      <c r="Y17" s="2"/>
      <c r="Z17" s="2"/>
    </row>
    <row r="18" spans="1:26" ht="20.25" customHeight="1">
      <c r="A18" s="143" t="s">
        <v>8</v>
      </c>
      <c r="B18" s="133" t="s">
        <v>9</v>
      </c>
      <c r="C18" s="134"/>
      <c r="D18" s="6">
        <f>'代表機関 2023年度'!D71</f>
        <v>2700</v>
      </c>
      <c r="E18" s="6">
        <f>'代表機関 2024年度'!D70</f>
        <v>1200</v>
      </c>
      <c r="F18" s="6">
        <f>'代表機関 2025年度'!D59</f>
        <v>0</v>
      </c>
      <c r="G18" s="7">
        <f t="shared" ref="G18:G22" si="3">SUM(D18:F18)</f>
        <v>3900</v>
      </c>
      <c r="H18" s="2" t="s">
        <v>35</v>
      </c>
      <c r="I18" s="2">
        <v>50000</v>
      </c>
      <c r="J18" s="2"/>
      <c r="K18" s="2" t="s">
        <v>41</v>
      </c>
      <c r="L18" s="2"/>
      <c r="M18" s="2"/>
      <c r="N18" s="2"/>
      <c r="O18" s="2"/>
      <c r="P18" s="2"/>
      <c r="Q18" s="2"/>
      <c r="R18" s="2"/>
      <c r="S18" s="2"/>
      <c r="T18" s="2"/>
      <c r="U18" s="2"/>
      <c r="V18" s="2"/>
      <c r="W18" s="2"/>
      <c r="X18" s="2"/>
      <c r="Y18" s="2"/>
      <c r="Z18" s="2"/>
    </row>
    <row r="19" spans="1:26" ht="20.25" customHeight="1">
      <c r="A19" s="144"/>
      <c r="B19" s="129" t="s">
        <v>10</v>
      </c>
      <c r="C19" s="130"/>
      <c r="D19" s="8">
        <f>'代表機関 2023年度'!D78</f>
        <v>0</v>
      </c>
      <c r="E19" s="8">
        <f>'代表機関 2024年度'!D77</f>
        <v>0</v>
      </c>
      <c r="F19" s="8">
        <f>'代表機関 2025年度'!D66</f>
        <v>0</v>
      </c>
      <c r="G19" s="8">
        <f t="shared" si="3"/>
        <v>0</v>
      </c>
      <c r="H19" s="26" t="s">
        <v>36</v>
      </c>
      <c r="I19" s="9">
        <v>150000</v>
      </c>
      <c r="J19" s="9"/>
      <c r="K19" s="29" t="s">
        <v>47</v>
      </c>
      <c r="L19" s="2">
        <f>SUM(J9:L11)</f>
        <v>70000</v>
      </c>
      <c r="M19" s="9"/>
      <c r="N19" s="9"/>
      <c r="O19" s="9"/>
      <c r="P19" s="9"/>
      <c r="Q19" s="9"/>
      <c r="R19" s="9"/>
      <c r="S19" s="9"/>
      <c r="T19" s="9"/>
      <c r="U19" s="9"/>
      <c r="V19" s="9"/>
      <c r="W19" s="9"/>
      <c r="X19" s="9"/>
      <c r="Y19" s="9"/>
      <c r="Z19" s="9"/>
    </row>
    <row r="20" spans="1:26" ht="19.5" customHeight="1">
      <c r="A20" s="144"/>
      <c r="B20" s="131" t="s">
        <v>11</v>
      </c>
      <c r="C20" s="132"/>
      <c r="D20" s="8">
        <f>'代表機関 2023年度'!D85</f>
        <v>240</v>
      </c>
      <c r="E20" s="8">
        <f>'代表機関 2024年度'!D84</f>
        <v>240</v>
      </c>
      <c r="F20" s="8">
        <f>'代表機関 2025年度'!D73</f>
        <v>0</v>
      </c>
      <c r="G20" s="8">
        <f t="shared" si="3"/>
        <v>480</v>
      </c>
      <c r="H20" s="9"/>
      <c r="I20" s="9"/>
      <c r="J20" s="9"/>
      <c r="K20" s="9" t="s">
        <v>49</v>
      </c>
      <c r="L20" s="9">
        <v>100000</v>
      </c>
      <c r="M20" s="9" t="s">
        <v>50</v>
      </c>
      <c r="N20" s="9">
        <v>12000</v>
      </c>
      <c r="O20" s="9"/>
      <c r="P20" s="9"/>
      <c r="Q20" s="9"/>
      <c r="R20" s="9"/>
      <c r="S20" s="9"/>
      <c r="T20" s="9"/>
      <c r="U20" s="9"/>
      <c r="V20" s="9"/>
      <c r="W20" s="9"/>
      <c r="X20" s="9"/>
      <c r="Y20" s="9"/>
      <c r="Z20" s="9"/>
    </row>
    <row r="21" spans="1:26" ht="19.5" customHeight="1">
      <c r="A21" s="144"/>
      <c r="B21" s="131" t="s">
        <v>12</v>
      </c>
      <c r="C21" s="132"/>
      <c r="D21" s="8">
        <f>'代表機関 2023年度'!D93</f>
        <v>3900</v>
      </c>
      <c r="E21" s="8">
        <f>'代表機関 2024年度'!D92</f>
        <v>11220</v>
      </c>
      <c r="F21" s="8">
        <f>'代表機関 2025年度'!D80</f>
        <v>0</v>
      </c>
      <c r="G21" s="8">
        <f t="shared" si="3"/>
        <v>15120</v>
      </c>
      <c r="H21" s="9"/>
      <c r="I21" s="9"/>
      <c r="J21" s="9"/>
      <c r="K21" s="9"/>
      <c r="L21" s="9"/>
      <c r="M21" s="9" t="s">
        <v>51</v>
      </c>
      <c r="N21" s="9"/>
      <c r="O21" s="9"/>
      <c r="P21" s="9"/>
      <c r="Q21" s="9"/>
      <c r="R21" s="9"/>
      <c r="S21" s="9"/>
      <c r="T21" s="9"/>
      <c r="U21" s="9"/>
      <c r="V21" s="9"/>
      <c r="W21" s="9"/>
      <c r="X21" s="9"/>
      <c r="Y21" s="9"/>
      <c r="Z21" s="9"/>
    </row>
    <row r="22" spans="1:26" ht="19.5" customHeight="1">
      <c r="A22" s="145"/>
      <c r="B22" s="135" t="s">
        <v>13</v>
      </c>
      <c r="C22" s="134"/>
      <c r="D22" s="8">
        <f>'代表機関 2023年度'!D106</f>
        <v>54000</v>
      </c>
      <c r="E22" s="8">
        <f>'代表機関 2024年度'!D105</f>
        <v>25856</v>
      </c>
      <c r="F22" s="8">
        <f>'代表機関 2025年度'!D90</f>
        <v>0</v>
      </c>
      <c r="G22" s="8">
        <f t="shared" si="3"/>
        <v>79856</v>
      </c>
      <c r="H22" s="9"/>
      <c r="I22" s="9"/>
      <c r="J22" s="9"/>
      <c r="K22" s="9"/>
      <c r="L22" s="9"/>
      <c r="M22" s="9"/>
      <c r="N22" s="9"/>
      <c r="O22" s="9"/>
      <c r="P22" s="9"/>
      <c r="Q22" s="9"/>
      <c r="R22" s="9"/>
      <c r="S22" s="9"/>
      <c r="T22" s="9"/>
      <c r="U22" s="9"/>
      <c r="V22" s="9"/>
      <c r="W22" s="9"/>
      <c r="X22" s="9"/>
      <c r="Y22" s="9"/>
      <c r="Z22" s="9"/>
    </row>
    <row r="23" spans="1:26" ht="18.75" customHeight="1">
      <c r="A23" s="136" t="s">
        <v>14</v>
      </c>
      <c r="B23" s="137"/>
      <c r="C23" s="138"/>
      <c r="D23" s="8">
        <f t="shared" ref="D23:F23" si="4">SUM(D18:D22)</f>
        <v>60840</v>
      </c>
      <c r="E23" s="8">
        <f t="shared" si="4"/>
        <v>38516</v>
      </c>
      <c r="F23" s="8">
        <f t="shared" si="4"/>
        <v>0</v>
      </c>
      <c r="G23" s="8">
        <f>SUM(G18:G22)</f>
        <v>99356</v>
      </c>
      <c r="H23" s="9"/>
      <c r="I23" s="9"/>
      <c r="J23" s="9"/>
      <c r="K23" s="9"/>
      <c r="L23" s="9"/>
      <c r="M23" s="9"/>
      <c r="N23" s="9"/>
      <c r="O23" s="9"/>
      <c r="P23" s="9"/>
      <c r="Q23" s="9"/>
      <c r="R23" s="9"/>
      <c r="S23" s="9"/>
      <c r="T23" s="9"/>
      <c r="U23" s="9"/>
      <c r="V23" s="9"/>
      <c r="W23" s="9"/>
      <c r="X23" s="9"/>
      <c r="Y23" s="9"/>
      <c r="Z23" s="9"/>
    </row>
    <row r="24" spans="1:26" ht="18.75" customHeight="1">
      <c r="A24" s="139" t="s">
        <v>15</v>
      </c>
      <c r="B24" s="140"/>
      <c r="C24" s="141"/>
      <c r="D24" s="8">
        <f>D23*15%</f>
        <v>9126</v>
      </c>
      <c r="E24" s="8">
        <f>E23*30%</f>
        <v>11554.8</v>
      </c>
      <c r="F24" s="8">
        <f>F23*30%</f>
        <v>0</v>
      </c>
      <c r="G24" s="8">
        <f>SUM(D24:F24)</f>
        <v>20680.8</v>
      </c>
      <c r="H24" s="9"/>
      <c r="I24" s="9"/>
      <c r="J24" s="9"/>
      <c r="K24" s="9"/>
      <c r="L24" s="9"/>
      <c r="M24" s="9"/>
      <c r="N24" s="9"/>
      <c r="O24" s="9"/>
      <c r="P24" s="9"/>
      <c r="Q24" s="9"/>
      <c r="R24" s="9"/>
      <c r="S24" s="9"/>
      <c r="T24" s="9"/>
      <c r="U24" s="9"/>
      <c r="V24" s="9"/>
      <c r="W24" s="9"/>
      <c r="X24" s="9"/>
      <c r="Y24" s="9"/>
      <c r="Z24" s="9"/>
    </row>
    <row r="25" spans="1:26" ht="18.75" customHeight="1">
      <c r="A25" s="142" t="s">
        <v>16</v>
      </c>
      <c r="B25" s="140"/>
      <c r="C25" s="141"/>
      <c r="D25" s="8">
        <f t="shared" ref="D25:F25" si="5">SUM(D23:D24)</f>
        <v>69966</v>
      </c>
      <c r="E25" s="8">
        <f t="shared" si="5"/>
        <v>50070.8</v>
      </c>
      <c r="F25" s="8">
        <f t="shared" si="5"/>
        <v>0</v>
      </c>
      <c r="G25" s="8">
        <v>169073</v>
      </c>
      <c r="H25" s="2"/>
      <c r="I25" s="2"/>
      <c r="J25" s="2"/>
      <c r="K25" s="2"/>
      <c r="L25" s="2"/>
      <c r="M25" s="2"/>
      <c r="N25" s="2"/>
      <c r="O25" s="2"/>
      <c r="P25" s="2"/>
      <c r="Q25" s="2"/>
      <c r="R25" s="2"/>
      <c r="S25" s="2"/>
      <c r="T25" s="2"/>
      <c r="U25" s="2"/>
      <c r="V25" s="2"/>
      <c r="W25" s="2"/>
      <c r="X25" s="2"/>
      <c r="Y25" s="2"/>
      <c r="Z25" s="2"/>
    </row>
    <row r="26" spans="1:26" ht="18.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 customHeight="1">
      <c r="A27" s="4" t="s">
        <v>17</v>
      </c>
      <c r="B27" s="3"/>
      <c r="C27" s="3"/>
      <c r="D27" s="3"/>
      <c r="E27" s="3"/>
      <c r="F27" s="3"/>
      <c r="G27" s="5" t="s">
        <v>2</v>
      </c>
      <c r="H27" s="2"/>
      <c r="I27" s="2"/>
      <c r="J27" s="2"/>
      <c r="K27" s="2"/>
      <c r="L27" s="2"/>
      <c r="M27" s="2"/>
      <c r="N27" s="2"/>
      <c r="O27" s="2"/>
      <c r="P27" s="2"/>
      <c r="Q27" s="2"/>
      <c r="R27" s="2"/>
      <c r="S27" s="2"/>
      <c r="T27" s="2"/>
      <c r="U27" s="2"/>
      <c r="V27" s="2"/>
      <c r="W27" s="2"/>
      <c r="X27" s="2"/>
      <c r="Y27" s="2"/>
      <c r="Z27" s="2"/>
    </row>
    <row r="28" spans="1:26" ht="13.5" customHeight="1">
      <c r="A28" s="146" t="s">
        <v>3</v>
      </c>
      <c r="B28" s="147"/>
      <c r="C28" s="148"/>
      <c r="D28" s="127" t="s">
        <v>4</v>
      </c>
      <c r="E28" s="127" t="s">
        <v>5</v>
      </c>
      <c r="F28" s="127" t="s">
        <v>6</v>
      </c>
      <c r="G28" s="127" t="s">
        <v>7</v>
      </c>
      <c r="H28" s="2"/>
      <c r="I28" s="2"/>
      <c r="J28" s="2"/>
      <c r="K28" s="2"/>
      <c r="L28" s="2"/>
      <c r="M28" s="2"/>
      <c r="N28" s="2"/>
      <c r="O28" s="2"/>
      <c r="P28" s="2"/>
      <c r="Q28" s="2"/>
      <c r="R28" s="2"/>
      <c r="S28" s="2"/>
      <c r="T28" s="2"/>
      <c r="U28" s="2"/>
      <c r="V28" s="2"/>
      <c r="W28" s="2"/>
      <c r="X28" s="2"/>
      <c r="Y28" s="2"/>
      <c r="Z28" s="2"/>
    </row>
    <row r="29" spans="1:26" ht="13.5" customHeight="1">
      <c r="A29" s="149"/>
      <c r="B29" s="150"/>
      <c r="C29" s="151"/>
      <c r="D29" s="128"/>
      <c r="E29" s="128"/>
      <c r="F29" s="128"/>
      <c r="G29" s="128"/>
      <c r="H29" s="2"/>
      <c r="I29" s="2"/>
      <c r="J29" s="2"/>
      <c r="K29" s="2"/>
      <c r="L29" s="2"/>
      <c r="M29" s="2"/>
      <c r="N29" s="2"/>
      <c r="O29" s="2"/>
      <c r="P29" s="2"/>
      <c r="Q29" s="2"/>
      <c r="R29" s="2"/>
      <c r="S29" s="2"/>
      <c r="T29" s="2"/>
      <c r="U29" s="2"/>
      <c r="V29" s="2"/>
      <c r="W29" s="2"/>
      <c r="X29" s="2"/>
      <c r="Y29" s="2"/>
      <c r="Z29" s="2"/>
    </row>
    <row r="30" spans="1:26" ht="20.25" customHeight="1">
      <c r="A30" s="143" t="s">
        <v>8</v>
      </c>
      <c r="B30" s="133" t="s">
        <v>9</v>
      </c>
      <c r="C30" s="134"/>
      <c r="D30" s="6">
        <f t="shared" ref="D30:F30" si="6">D6+D18</f>
        <v>275300</v>
      </c>
      <c r="E30" s="6">
        <f t="shared" si="6"/>
        <v>16200</v>
      </c>
      <c r="F30" s="6">
        <f t="shared" si="6"/>
        <v>0</v>
      </c>
      <c r="G30" s="7">
        <f t="shared" ref="G30:G34" si="7">SUM(D30:F30)</f>
        <v>291500</v>
      </c>
      <c r="H30" s="2"/>
      <c r="I30" s="2"/>
      <c r="J30" s="2"/>
      <c r="K30" s="2"/>
      <c r="L30" s="2"/>
      <c r="M30" s="2"/>
      <c r="N30" s="2"/>
      <c r="O30" s="2"/>
      <c r="P30" s="2"/>
      <c r="Q30" s="2"/>
      <c r="R30" s="2"/>
      <c r="S30" s="2"/>
      <c r="T30" s="2"/>
      <c r="U30" s="2"/>
      <c r="V30" s="2"/>
      <c r="W30" s="2"/>
      <c r="X30" s="2"/>
      <c r="Y30" s="2"/>
      <c r="Z30" s="2"/>
    </row>
    <row r="31" spans="1:26" ht="20.25" customHeight="1">
      <c r="A31" s="144"/>
      <c r="B31" s="129" t="s">
        <v>10</v>
      </c>
      <c r="C31" s="130"/>
      <c r="D31" s="6">
        <f t="shared" ref="D31:F31" si="8">D7+D19</f>
        <v>10000</v>
      </c>
      <c r="E31" s="6">
        <f t="shared" si="8"/>
        <v>10000</v>
      </c>
      <c r="F31" s="6">
        <f t="shared" si="8"/>
        <v>9890</v>
      </c>
      <c r="G31" s="8">
        <f t="shared" si="7"/>
        <v>29890</v>
      </c>
      <c r="H31" s="9"/>
      <c r="I31" s="9"/>
      <c r="J31" s="9"/>
      <c r="K31" s="9"/>
      <c r="L31" s="9"/>
      <c r="M31" s="9"/>
      <c r="N31" s="9"/>
      <c r="O31" s="9"/>
      <c r="P31" s="9"/>
      <c r="Q31" s="9"/>
      <c r="R31" s="9"/>
      <c r="S31" s="9"/>
      <c r="T31" s="9"/>
      <c r="U31" s="9"/>
      <c r="V31" s="9"/>
      <c r="W31" s="9"/>
      <c r="X31" s="9"/>
      <c r="Y31" s="9"/>
      <c r="Z31" s="9"/>
    </row>
    <row r="32" spans="1:26" ht="19.5" customHeight="1">
      <c r="A32" s="144"/>
      <c r="B32" s="131" t="s">
        <v>11</v>
      </c>
      <c r="C32" s="132"/>
      <c r="D32" s="6">
        <f t="shared" ref="D32:F32" si="9">D8+D20</f>
        <v>1710</v>
      </c>
      <c r="E32" s="6">
        <f t="shared" si="9"/>
        <v>5220</v>
      </c>
      <c r="F32" s="6">
        <f t="shared" si="9"/>
        <v>4200</v>
      </c>
      <c r="G32" s="8">
        <f t="shared" si="7"/>
        <v>11130</v>
      </c>
      <c r="H32" s="9"/>
      <c r="I32" s="9"/>
      <c r="J32" s="9"/>
      <c r="K32" s="9"/>
      <c r="L32" s="9"/>
      <c r="M32" s="9"/>
      <c r="N32" s="9"/>
      <c r="O32" s="9"/>
      <c r="P32" s="9"/>
      <c r="Q32" s="9"/>
      <c r="R32" s="9"/>
      <c r="S32" s="9"/>
      <c r="T32" s="9"/>
      <c r="U32" s="9"/>
      <c r="V32" s="9"/>
      <c r="W32" s="9"/>
      <c r="X32" s="9"/>
      <c r="Y32" s="9"/>
      <c r="Z32" s="9"/>
    </row>
    <row r="33" spans="1:26" ht="19.5" customHeight="1">
      <c r="A33" s="144"/>
      <c r="B33" s="131" t="s">
        <v>12</v>
      </c>
      <c r="C33" s="132"/>
      <c r="D33" s="6">
        <f t="shared" ref="D33:F33" si="10">D9+D21</f>
        <v>36315</v>
      </c>
      <c r="E33" s="6">
        <f t="shared" si="10"/>
        <v>69790</v>
      </c>
      <c r="F33" s="6">
        <f t="shared" si="10"/>
        <v>15000</v>
      </c>
      <c r="G33" s="8">
        <f t="shared" si="7"/>
        <v>121105</v>
      </c>
      <c r="H33" s="9"/>
      <c r="I33" s="9"/>
      <c r="J33" s="9"/>
      <c r="K33" s="9"/>
      <c r="L33" s="9"/>
      <c r="M33" s="9"/>
      <c r="N33" s="9"/>
      <c r="O33" s="9"/>
      <c r="P33" s="9"/>
      <c r="Q33" s="9"/>
      <c r="R33" s="9"/>
      <c r="S33" s="9"/>
      <c r="T33" s="9"/>
      <c r="U33" s="9"/>
      <c r="V33" s="9"/>
      <c r="W33" s="9"/>
      <c r="X33" s="9"/>
      <c r="Y33" s="9"/>
      <c r="Z33" s="9"/>
    </row>
    <row r="34" spans="1:26" ht="19.5" customHeight="1">
      <c r="A34" s="145"/>
      <c r="B34" s="135" t="s">
        <v>13</v>
      </c>
      <c r="C34" s="134"/>
      <c r="D34" s="6">
        <f t="shared" ref="D34:F34" si="11">D10+D22</f>
        <v>67400</v>
      </c>
      <c r="E34" s="6">
        <f t="shared" si="11"/>
        <v>38682</v>
      </c>
      <c r="F34" s="6">
        <f t="shared" si="11"/>
        <v>11800</v>
      </c>
      <c r="G34" s="8">
        <f t="shared" si="7"/>
        <v>117882</v>
      </c>
      <c r="H34" s="9"/>
      <c r="I34" s="9"/>
      <c r="J34" s="9"/>
      <c r="K34" s="9"/>
      <c r="L34" s="9"/>
      <c r="M34" s="9"/>
      <c r="N34" s="9"/>
      <c r="O34" s="9"/>
      <c r="P34" s="9"/>
      <c r="Q34" s="9"/>
      <c r="R34" s="9"/>
      <c r="S34" s="9"/>
      <c r="T34" s="9"/>
      <c r="U34" s="9"/>
      <c r="V34" s="9"/>
      <c r="W34" s="9"/>
      <c r="X34" s="9"/>
      <c r="Y34" s="9"/>
      <c r="Z34" s="9"/>
    </row>
    <row r="35" spans="1:26" ht="18.75" customHeight="1">
      <c r="A35" s="136" t="s">
        <v>14</v>
      </c>
      <c r="B35" s="137"/>
      <c r="C35" s="138"/>
      <c r="D35" s="8">
        <f t="shared" ref="D35:G35" si="12">SUM(D30:D34)</f>
        <v>390725</v>
      </c>
      <c r="E35" s="8">
        <f t="shared" si="12"/>
        <v>139892</v>
      </c>
      <c r="F35" s="8">
        <f t="shared" si="12"/>
        <v>40890</v>
      </c>
      <c r="G35" s="8">
        <f t="shared" si="12"/>
        <v>571507</v>
      </c>
      <c r="H35" s="9"/>
      <c r="I35" s="9"/>
      <c r="J35" s="9"/>
      <c r="K35" s="9"/>
      <c r="L35" s="9"/>
      <c r="M35" s="9"/>
      <c r="N35" s="9"/>
      <c r="O35" s="9"/>
      <c r="P35" s="9"/>
      <c r="Q35" s="9"/>
      <c r="R35" s="9"/>
      <c r="S35" s="9"/>
      <c r="T35" s="9"/>
      <c r="U35" s="9"/>
      <c r="V35" s="9"/>
      <c r="W35" s="9"/>
      <c r="X35" s="9"/>
      <c r="Y35" s="9"/>
      <c r="Z35" s="9"/>
    </row>
    <row r="36" spans="1:26" ht="18.75" customHeight="1">
      <c r="A36" s="139" t="s">
        <v>15</v>
      </c>
      <c r="B36" s="140"/>
      <c r="C36" s="141"/>
      <c r="D36" s="8">
        <f t="shared" ref="D36:F36" si="13">D12+D24</f>
        <v>58608.75</v>
      </c>
      <c r="E36" s="8">
        <f t="shared" si="13"/>
        <v>41967.899999999994</v>
      </c>
      <c r="F36" s="8">
        <f t="shared" si="13"/>
        <v>12267.3</v>
      </c>
      <c r="G36" s="8">
        <f>SUM(D36:F36)</f>
        <v>112843.95</v>
      </c>
      <c r="H36" s="9"/>
      <c r="I36" s="9"/>
      <c r="J36" s="9"/>
      <c r="K36" s="9"/>
      <c r="L36" s="9"/>
      <c r="M36" s="9"/>
      <c r="N36" s="9"/>
      <c r="O36" s="9"/>
      <c r="P36" s="9"/>
      <c r="Q36" s="9"/>
      <c r="R36" s="9"/>
      <c r="S36" s="9"/>
      <c r="T36" s="9"/>
      <c r="U36" s="9"/>
      <c r="V36" s="9"/>
      <c r="W36" s="9"/>
      <c r="X36" s="9"/>
      <c r="Y36" s="9"/>
      <c r="Z36" s="9"/>
    </row>
    <row r="37" spans="1:26" ht="18.75" customHeight="1">
      <c r="A37" s="142" t="s">
        <v>16</v>
      </c>
      <c r="B37" s="140"/>
      <c r="C37" s="141"/>
      <c r="D37" s="8">
        <f t="shared" ref="D37:G37" si="14">SUM(D35:D36)</f>
        <v>449333.75</v>
      </c>
      <c r="E37" s="8">
        <f t="shared" si="14"/>
        <v>181859.9</v>
      </c>
      <c r="F37" s="8">
        <f t="shared" si="14"/>
        <v>53157.3</v>
      </c>
      <c r="G37" s="8">
        <f t="shared" si="14"/>
        <v>684350.95</v>
      </c>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ustomSheetViews>
    <customSheetView guid="{F6CC9001-D4DB-49E7-BBD9-A25F027CF3C7}" showGridLines="0" hiddenColumns="1">
      <selection activeCell="F3" sqref="F3"/>
      <pageMargins left="0.78740157480314965" right="0.78740157480314965" top="0.78740157480314965" bottom="0.78740157480314965" header="0" footer="0"/>
      <pageSetup paperSize="9" scale="97" orientation="portrait" r:id="rId1"/>
      <headerFooter>
        <oddHeader>&amp;R&amp;A</oddHeader>
        <oddFooter>&amp;R&amp;D</oddFooter>
      </headerFooter>
    </customSheetView>
    <customSheetView guid="{9D085479-0B63-44B4-9268-025006D95A5B}" showGridLines="0" hiddenColumns="1">
      <selection activeCell="E9" sqref="E9"/>
      <pageMargins left="0.78740157480314965" right="0.78740157480314965" top="0.78740157480314965" bottom="0.78740157480314965" header="0" footer="0"/>
      <pageSetup paperSize="9" scale="97" orientation="portrait" r:id="rId2"/>
      <headerFooter>
        <oddHeader>&amp;R&amp;A</oddHeader>
        <oddFooter>&amp;R&amp;D</oddFooter>
      </headerFooter>
    </customSheetView>
  </customSheetViews>
  <mergeCells count="46">
    <mergeCell ref="H8:M8"/>
    <mergeCell ref="M11:P11"/>
    <mergeCell ref="M10:P10"/>
    <mergeCell ref="M9:R9"/>
    <mergeCell ref="A35:C35"/>
    <mergeCell ref="A6:A10"/>
    <mergeCell ref="B6:C6"/>
    <mergeCell ref="E16:E17"/>
    <mergeCell ref="F16:F17"/>
    <mergeCell ref="G16:G17"/>
    <mergeCell ref="A16:C17"/>
    <mergeCell ref="B9:C9"/>
    <mergeCell ref="B10:C10"/>
    <mergeCell ref="A11:C11"/>
    <mergeCell ref="A12:C12"/>
    <mergeCell ref="A13:C13"/>
    <mergeCell ref="A36:C36"/>
    <mergeCell ref="A37:C37"/>
    <mergeCell ref="A28:C29"/>
    <mergeCell ref="A30:A34"/>
    <mergeCell ref="B30:C30"/>
    <mergeCell ref="B31:C31"/>
    <mergeCell ref="B32:C32"/>
    <mergeCell ref="B33:C33"/>
    <mergeCell ref="B34:C34"/>
    <mergeCell ref="F4:F5"/>
    <mergeCell ref="B7:C7"/>
    <mergeCell ref="G4:G5"/>
    <mergeCell ref="D28:D29"/>
    <mergeCell ref="E28:E29"/>
    <mergeCell ref="F28:F29"/>
    <mergeCell ref="G28:G29"/>
    <mergeCell ref="D16:D17"/>
    <mergeCell ref="A24:C24"/>
    <mergeCell ref="A25:C25"/>
    <mergeCell ref="A18:A22"/>
    <mergeCell ref="B18:C18"/>
    <mergeCell ref="B19:C19"/>
    <mergeCell ref="B20:C20"/>
    <mergeCell ref="B21:C21"/>
    <mergeCell ref="B22:C22"/>
    <mergeCell ref="B8:C8"/>
    <mergeCell ref="A23:C23"/>
    <mergeCell ref="A4:C5"/>
    <mergeCell ref="D4:D5"/>
    <mergeCell ref="E4:E5"/>
  </mergeCells>
  <phoneticPr fontId="8"/>
  <pageMargins left="0.78740157480314965" right="0.78740157480314965" top="0.78740157480314965" bottom="0.78740157480314965" header="0" footer="0"/>
  <pageSetup paperSize="9" scale="97" orientation="portrait" r:id="rId3"/>
  <headerFooter>
    <oddHeader>&amp;R&amp;A</oddHeader>
    <oddFooter>&amp;R&amp;D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Z1001"/>
  <sheetViews>
    <sheetView view="pageBreakPreview" zoomScaleNormal="100" zoomScaleSheetLayoutView="100" workbookViewId="0">
      <selection activeCell="I21" sqref="I21"/>
    </sheetView>
  </sheetViews>
  <sheetFormatPr defaultColWidth="14.42578125" defaultRowHeight="15" customHeight="1"/>
  <cols>
    <col min="1" max="1" width="4.5703125" customWidth="1"/>
    <col min="2" max="3" width="10.5703125" customWidth="1"/>
    <col min="4" max="7" width="14.5703125" customWidth="1"/>
    <col min="8"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19</v>
      </c>
      <c r="B2" s="2"/>
      <c r="C2" s="2"/>
      <c r="D2" s="3" t="s">
        <v>136</v>
      </c>
      <c r="E2" s="2"/>
      <c r="F2" s="2"/>
      <c r="G2" s="2"/>
      <c r="H2" s="2"/>
      <c r="I2" s="2"/>
      <c r="J2" s="2"/>
      <c r="K2" s="2"/>
      <c r="L2" s="2"/>
      <c r="M2" s="2"/>
      <c r="N2" s="2"/>
      <c r="O2" s="2"/>
      <c r="P2" s="2"/>
      <c r="Q2" s="2"/>
      <c r="R2" s="2"/>
      <c r="S2" s="2"/>
      <c r="T2" s="2"/>
      <c r="U2" s="2"/>
      <c r="V2" s="2"/>
      <c r="W2" s="2"/>
      <c r="X2" s="2"/>
      <c r="Y2" s="2"/>
      <c r="Z2" s="2"/>
    </row>
    <row r="3" spans="1:26" ht="24" customHeight="1">
      <c r="A3" s="3"/>
      <c r="B3" s="2"/>
      <c r="C3" s="2"/>
      <c r="D3" s="3" t="s">
        <v>179</v>
      </c>
      <c r="E3" s="2"/>
      <c r="F3" s="2"/>
      <c r="G3" s="2"/>
      <c r="H3" s="2"/>
      <c r="I3" s="2"/>
      <c r="J3" s="2"/>
      <c r="K3" s="2"/>
      <c r="L3" s="2"/>
      <c r="M3" s="2"/>
      <c r="N3" s="2"/>
      <c r="O3" s="2"/>
      <c r="P3" s="2"/>
      <c r="Q3" s="2"/>
      <c r="R3" s="2"/>
      <c r="S3" s="2"/>
      <c r="T3" s="2"/>
      <c r="U3" s="2"/>
      <c r="V3" s="2"/>
      <c r="W3" s="2"/>
      <c r="X3" s="2"/>
      <c r="Y3" s="2"/>
      <c r="Z3" s="2"/>
    </row>
    <row r="4" spans="1:26" ht="24" customHeight="1">
      <c r="A4" s="4" t="s">
        <v>184</v>
      </c>
      <c r="B4" s="3"/>
      <c r="C4" s="3"/>
      <c r="D4" s="3"/>
      <c r="E4" s="3"/>
      <c r="F4" s="3"/>
      <c r="G4" s="5" t="s">
        <v>2</v>
      </c>
      <c r="H4" s="2"/>
      <c r="I4" s="2"/>
      <c r="J4" s="2"/>
      <c r="K4" s="2"/>
      <c r="L4" s="2"/>
      <c r="M4" s="2"/>
      <c r="N4" s="2"/>
      <c r="O4" s="2"/>
      <c r="P4" s="2"/>
      <c r="Q4" s="2"/>
      <c r="R4" s="2"/>
      <c r="S4" s="2"/>
      <c r="T4" s="2"/>
      <c r="U4" s="2"/>
      <c r="V4" s="2"/>
      <c r="W4" s="2"/>
      <c r="X4" s="2"/>
      <c r="Y4" s="2"/>
      <c r="Z4" s="2"/>
    </row>
    <row r="5" spans="1:26" ht="13.5" customHeight="1">
      <c r="A5" s="146" t="s">
        <v>3</v>
      </c>
      <c r="B5" s="147"/>
      <c r="C5" s="148"/>
      <c r="D5" s="127" t="s">
        <v>4</v>
      </c>
      <c r="E5" s="127" t="s">
        <v>5</v>
      </c>
      <c r="F5" s="127" t="s">
        <v>6</v>
      </c>
      <c r="G5" s="127" t="s">
        <v>7</v>
      </c>
      <c r="H5" s="2"/>
      <c r="I5" s="2"/>
      <c r="J5" s="2"/>
      <c r="K5" s="2"/>
      <c r="L5" s="2"/>
      <c r="M5" s="2"/>
      <c r="N5" s="2"/>
      <c r="O5" s="2"/>
      <c r="P5" s="2"/>
      <c r="Q5" s="2"/>
      <c r="R5" s="2"/>
      <c r="S5" s="2"/>
      <c r="T5" s="2"/>
      <c r="U5" s="2"/>
      <c r="V5" s="2"/>
      <c r="W5" s="2"/>
      <c r="X5" s="2"/>
      <c r="Y5" s="2"/>
      <c r="Z5" s="2"/>
    </row>
    <row r="6" spans="1:26" ht="13.5" customHeight="1">
      <c r="A6" s="149"/>
      <c r="B6" s="150"/>
      <c r="C6" s="151"/>
      <c r="D6" s="128"/>
      <c r="E6" s="128"/>
      <c r="F6" s="128"/>
      <c r="G6" s="128"/>
      <c r="H6" s="2"/>
      <c r="I6" s="2"/>
      <c r="J6" s="2"/>
      <c r="K6" s="2"/>
      <c r="L6" s="2"/>
      <c r="M6" s="2"/>
      <c r="N6" s="2"/>
      <c r="O6" s="2"/>
      <c r="P6" s="2"/>
      <c r="Q6" s="2"/>
      <c r="R6" s="2"/>
      <c r="S6" s="2"/>
      <c r="T6" s="2"/>
      <c r="U6" s="2"/>
      <c r="V6" s="2"/>
      <c r="W6" s="2"/>
      <c r="X6" s="2"/>
      <c r="Y6" s="2"/>
      <c r="Z6" s="2"/>
    </row>
    <row r="7" spans="1:26" ht="20.25" customHeight="1">
      <c r="A7" s="143" t="s">
        <v>8</v>
      </c>
      <c r="B7" s="133" t="s">
        <v>9</v>
      </c>
      <c r="C7" s="134"/>
      <c r="D7" s="6">
        <f>'共同機関① 2023年度'!D17</f>
        <v>0</v>
      </c>
      <c r="E7" s="6">
        <f>'共同機関① 2024年度'!D17</f>
        <v>0</v>
      </c>
      <c r="F7" s="6" t="e">
        <f>#REF!</f>
        <v>#REF!</v>
      </c>
      <c r="G7" s="7" t="e">
        <f t="shared" ref="G7:G11" si="0">SUM(D7:F7)</f>
        <v>#REF!</v>
      </c>
      <c r="H7" s="2"/>
      <c r="I7" s="2"/>
      <c r="J7" s="2"/>
      <c r="K7" s="2"/>
      <c r="L7" s="2"/>
      <c r="M7" s="2"/>
      <c r="N7" s="2"/>
      <c r="O7" s="2"/>
      <c r="P7" s="2"/>
      <c r="Q7" s="2"/>
      <c r="R7" s="2"/>
      <c r="S7" s="2"/>
      <c r="T7" s="2"/>
      <c r="U7" s="2"/>
      <c r="V7" s="2"/>
      <c r="W7" s="2"/>
      <c r="X7" s="2"/>
      <c r="Y7" s="2"/>
      <c r="Z7" s="2"/>
    </row>
    <row r="8" spans="1:26" ht="20.25" customHeight="1">
      <c r="A8" s="144"/>
      <c r="B8" s="129" t="s">
        <v>10</v>
      </c>
      <c r="C8" s="130"/>
      <c r="D8" s="8">
        <f>'共同機関① 2023年度'!D24</f>
        <v>0</v>
      </c>
      <c r="E8" s="8">
        <f>'共同機関① 2024年度'!D24</f>
        <v>0</v>
      </c>
      <c r="F8" s="8" t="e">
        <f>#REF!</f>
        <v>#REF!</v>
      </c>
      <c r="G8" s="8" t="e">
        <f t="shared" si="0"/>
        <v>#REF!</v>
      </c>
      <c r="H8" s="9"/>
      <c r="I8" s="9"/>
      <c r="J8" s="9"/>
      <c r="K8" s="9"/>
      <c r="L8" s="9"/>
      <c r="M8" s="9"/>
      <c r="N8" s="9"/>
      <c r="O8" s="9"/>
      <c r="P8" s="9"/>
      <c r="Q8" s="9"/>
      <c r="R8" s="9"/>
      <c r="S8" s="9"/>
      <c r="T8" s="9"/>
      <c r="U8" s="9"/>
      <c r="V8" s="9"/>
      <c r="W8" s="9"/>
      <c r="X8" s="9"/>
      <c r="Y8" s="9"/>
      <c r="Z8" s="9"/>
    </row>
    <row r="9" spans="1:26" ht="19.5" customHeight="1">
      <c r="A9" s="144"/>
      <c r="B9" s="131" t="s">
        <v>11</v>
      </c>
      <c r="C9" s="132"/>
      <c r="D9" s="8">
        <f>'共同機関① 2023年度'!D31</f>
        <v>0</v>
      </c>
      <c r="E9" s="8">
        <f>'共同機関① 2024年度'!D31</f>
        <v>0</v>
      </c>
      <c r="F9" s="8" t="e">
        <f>#REF!</f>
        <v>#REF!</v>
      </c>
      <c r="G9" s="8" t="e">
        <f t="shared" si="0"/>
        <v>#REF!</v>
      </c>
      <c r="H9" s="9"/>
      <c r="I9" s="9"/>
      <c r="J9" s="9"/>
      <c r="K9" s="9"/>
      <c r="L9" s="9"/>
      <c r="M9" s="9"/>
      <c r="N9" s="9"/>
      <c r="O9" s="9"/>
      <c r="P9" s="9"/>
      <c r="Q9" s="9"/>
      <c r="R9" s="9"/>
      <c r="S9" s="9"/>
      <c r="T9" s="9"/>
      <c r="U9" s="9"/>
      <c r="V9" s="9"/>
      <c r="W9" s="9"/>
      <c r="X9" s="9"/>
      <c r="Y9" s="9"/>
      <c r="Z9" s="9"/>
    </row>
    <row r="10" spans="1:26" ht="19.5" customHeight="1">
      <c r="A10" s="144"/>
      <c r="B10" s="131" t="s">
        <v>12</v>
      </c>
      <c r="C10" s="132"/>
      <c r="D10" s="8">
        <f>'共同機関① 2023年度'!D39</f>
        <v>0</v>
      </c>
      <c r="E10" s="8">
        <f>'共同機関① 2024年度'!D39</f>
        <v>0</v>
      </c>
      <c r="F10" s="8" t="e">
        <f>#REF!</f>
        <v>#REF!</v>
      </c>
      <c r="G10" s="8" t="e">
        <f t="shared" si="0"/>
        <v>#REF!</v>
      </c>
      <c r="H10" s="9"/>
      <c r="I10" s="9"/>
      <c r="J10" s="9"/>
      <c r="K10" s="9"/>
      <c r="L10" s="9"/>
      <c r="M10" s="9"/>
      <c r="N10" s="9"/>
      <c r="O10" s="9"/>
      <c r="P10" s="9"/>
      <c r="Q10" s="9"/>
      <c r="R10" s="9"/>
      <c r="S10" s="9"/>
      <c r="T10" s="9"/>
      <c r="U10" s="9"/>
      <c r="V10" s="9"/>
      <c r="W10" s="9"/>
      <c r="X10" s="9"/>
      <c r="Y10" s="9"/>
      <c r="Z10" s="9"/>
    </row>
    <row r="11" spans="1:26" ht="19.5" customHeight="1">
      <c r="A11" s="145"/>
      <c r="B11" s="135" t="s">
        <v>13</v>
      </c>
      <c r="C11" s="134"/>
      <c r="D11" s="8">
        <f>'共同機関① 2023年度'!D52</f>
        <v>0</v>
      </c>
      <c r="E11" s="8">
        <f>'共同機関① 2024年度'!D52</f>
        <v>0</v>
      </c>
      <c r="F11" s="8" t="e">
        <f>#REF!</f>
        <v>#REF!</v>
      </c>
      <c r="G11" s="8" t="e">
        <f t="shared" si="0"/>
        <v>#REF!</v>
      </c>
      <c r="H11" s="9"/>
      <c r="I11" s="9"/>
      <c r="J11" s="9"/>
      <c r="K11" s="9"/>
      <c r="L11" s="9"/>
      <c r="M11" s="9"/>
      <c r="N11" s="9"/>
      <c r="O11" s="9"/>
      <c r="P11" s="9"/>
      <c r="Q11" s="9"/>
      <c r="R11" s="9"/>
      <c r="S11" s="9"/>
      <c r="T11" s="9"/>
      <c r="U11" s="9"/>
      <c r="V11" s="9"/>
      <c r="W11" s="9"/>
      <c r="X11" s="9"/>
      <c r="Y11" s="9"/>
      <c r="Z11" s="9"/>
    </row>
    <row r="12" spans="1:26" ht="18.75" customHeight="1">
      <c r="A12" s="136" t="s">
        <v>14</v>
      </c>
      <c r="B12" s="137"/>
      <c r="C12" s="138"/>
      <c r="D12" s="8">
        <f t="shared" ref="D12:G12" si="1">SUM(D7:D11)</f>
        <v>0</v>
      </c>
      <c r="E12" s="8">
        <f t="shared" si="1"/>
        <v>0</v>
      </c>
      <c r="F12" s="8" t="e">
        <f t="shared" si="1"/>
        <v>#REF!</v>
      </c>
      <c r="G12" s="8" t="e">
        <f t="shared" si="1"/>
        <v>#REF!</v>
      </c>
      <c r="H12" s="9"/>
      <c r="I12" s="9"/>
      <c r="J12" s="9"/>
      <c r="K12" s="9"/>
      <c r="L12" s="9"/>
      <c r="M12" s="9"/>
      <c r="N12" s="9"/>
      <c r="O12" s="9"/>
      <c r="P12" s="9"/>
      <c r="Q12" s="9"/>
      <c r="R12" s="9"/>
      <c r="S12" s="9"/>
      <c r="T12" s="9"/>
      <c r="U12" s="9"/>
      <c r="V12" s="9"/>
      <c r="W12" s="9"/>
      <c r="X12" s="9"/>
      <c r="Y12" s="9"/>
      <c r="Z12" s="9"/>
    </row>
    <row r="13" spans="1:26" ht="18.75" customHeight="1">
      <c r="A13" s="139" t="s">
        <v>15</v>
      </c>
      <c r="B13" s="140"/>
      <c r="C13" s="141"/>
      <c r="D13" s="8">
        <f>D12*0.15</f>
        <v>0</v>
      </c>
      <c r="E13" s="8">
        <f t="shared" ref="E13:F13" si="2">E12*0.15</f>
        <v>0</v>
      </c>
      <c r="F13" s="8" t="e">
        <f t="shared" si="2"/>
        <v>#REF!</v>
      </c>
      <c r="G13" s="8" t="e">
        <f>SUM(D13:F13)</f>
        <v>#REF!</v>
      </c>
      <c r="H13" s="9"/>
      <c r="I13" s="9"/>
      <c r="J13" s="9"/>
      <c r="K13" s="9"/>
      <c r="L13" s="9"/>
      <c r="M13" s="9"/>
      <c r="N13" s="9"/>
      <c r="O13" s="9"/>
      <c r="P13" s="9"/>
      <c r="Q13" s="9"/>
      <c r="R13" s="9"/>
      <c r="S13" s="9"/>
      <c r="T13" s="9"/>
      <c r="U13" s="9"/>
      <c r="V13" s="9"/>
      <c r="W13" s="9"/>
      <c r="X13" s="9"/>
      <c r="Y13" s="9"/>
      <c r="Z13" s="9"/>
    </row>
    <row r="14" spans="1:26" ht="18.75" customHeight="1">
      <c r="A14" s="142" t="s">
        <v>16</v>
      </c>
      <c r="B14" s="140"/>
      <c r="C14" s="141"/>
      <c r="D14" s="8">
        <f t="shared" ref="D14:G14" si="3">SUM(D12:D13)</f>
        <v>0</v>
      </c>
      <c r="E14" s="8">
        <f t="shared" si="3"/>
        <v>0</v>
      </c>
      <c r="F14" s="8" t="e">
        <f t="shared" si="3"/>
        <v>#REF!</v>
      </c>
      <c r="G14" s="8" t="e">
        <f t="shared" si="3"/>
        <v>#REF!</v>
      </c>
      <c r="H14" s="2"/>
      <c r="I14" s="2"/>
      <c r="J14" s="2"/>
      <c r="K14" s="2"/>
      <c r="L14" s="2"/>
      <c r="M14" s="2"/>
      <c r="N14" s="2"/>
      <c r="O14" s="2"/>
      <c r="P14" s="2"/>
      <c r="Q14" s="2"/>
      <c r="R14" s="2"/>
      <c r="S14" s="2"/>
      <c r="T14" s="2"/>
      <c r="U14" s="2"/>
      <c r="V14" s="2"/>
      <c r="W14" s="2"/>
      <c r="X14" s="2"/>
      <c r="Y14" s="2"/>
      <c r="Z14" s="2"/>
    </row>
    <row r="15" spans="1:26" ht="18.75" customHeight="1">
      <c r="A15" s="11"/>
      <c r="B15" s="12"/>
      <c r="C15" s="12"/>
      <c r="D15" s="12"/>
      <c r="E15" s="2"/>
      <c r="F15" s="2"/>
      <c r="G15" s="2"/>
      <c r="H15" s="2"/>
      <c r="I15" s="2"/>
      <c r="J15" s="2"/>
      <c r="K15" s="2"/>
      <c r="L15" s="2"/>
      <c r="M15" s="2"/>
      <c r="N15" s="2"/>
      <c r="O15" s="2"/>
      <c r="P15" s="2"/>
      <c r="Q15" s="2"/>
      <c r="R15" s="2"/>
      <c r="S15" s="2"/>
      <c r="T15" s="2"/>
      <c r="U15" s="2"/>
      <c r="V15" s="2"/>
      <c r="W15" s="2"/>
      <c r="X15" s="2"/>
      <c r="Y15" s="2"/>
      <c r="Z15" s="2"/>
    </row>
    <row r="16" spans="1:26" ht="24" customHeight="1">
      <c r="A16" s="4" t="s">
        <v>217</v>
      </c>
      <c r="B16" s="3"/>
      <c r="C16" s="3"/>
      <c r="D16" s="3"/>
      <c r="E16" s="3"/>
      <c r="F16" s="3"/>
      <c r="G16" s="5" t="s">
        <v>2</v>
      </c>
      <c r="H16" s="2"/>
      <c r="I16" s="2"/>
      <c r="J16" s="2"/>
      <c r="K16" s="2"/>
      <c r="L16" s="2"/>
      <c r="M16" s="2"/>
      <c r="N16" s="2"/>
      <c r="O16" s="2"/>
      <c r="P16" s="2"/>
      <c r="Q16" s="2"/>
      <c r="R16" s="2"/>
      <c r="S16" s="2"/>
      <c r="T16" s="2"/>
      <c r="U16" s="2"/>
      <c r="V16" s="2"/>
      <c r="W16" s="2"/>
      <c r="X16" s="2"/>
      <c r="Y16" s="2"/>
      <c r="Z16" s="2"/>
    </row>
    <row r="17" spans="1:26" ht="13.5" customHeight="1">
      <c r="A17" s="146" t="s">
        <v>3</v>
      </c>
      <c r="B17" s="147"/>
      <c r="C17" s="148"/>
      <c r="D17" s="127" t="s">
        <v>4</v>
      </c>
      <c r="E17" s="127" t="s">
        <v>5</v>
      </c>
      <c r="F17" s="127" t="s">
        <v>6</v>
      </c>
      <c r="G17" s="127" t="s">
        <v>7</v>
      </c>
      <c r="H17" s="2"/>
      <c r="I17" s="2"/>
      <c r="J17" s="2"/>
      <c r="K17" s="2"/>
      <c r="L17" s="2"/>
      <c r="M17" s="2"/>
      <c r="N17" s="2"/>
      <c r="O17" s="2"/>
      <c r="P17" s="2"/>
      <c r="Q17" s="2"/>
      <c r="R17" s="2"/>
      <c r="S17" s="2"/>
      <c r="T17" s="2"/>
      <c r="U17" s="2"/>
      <c r="V17" s="2"/>
      <c r="W17" s="2"/>
      <c r="X17" s="2"/>
      <c r="Y17" s="2"/>
      <c r="Z17" s="2"/>
    </row>
    <row r="18" spans="1:26" ht="13.5" customHeight="1">
      <c r="A18" s="149"/>
      <c r="B18" s="150"/>
      <c r="C18" s="151"/>
      <c r="D18" s="128"/>
      <c r="E18" s="128"/>
      <c r="F18" s="128"/>
      <c r="G18" s="128"/>
      <c r="H18" s="2"/>
      <c r="I18" s="2"/>
      <c r="J18" s="2"/>
      <c r="K18" s="2"/>
      <c r="L18" s="2"/>
      <c r="M18" s="2"/>
      <c r="N18" s="2"/>
      <c r="O18" s="2"/>
      <c r="P18" s="2"/>
      <c r="Q18" s="2"/>
      <c r="R18" s="2"/>
      <c r="S18" s="2"/>
      <c r="T18" s="2"/>
      <c r="U18" s="2"/>
      <c r="V18" s="2"/>
      <c r="W18" s="2"/>
      <c r="X18" s="2"/>
      <c r="Y18" s="2"/>
      <c r="Z18" s="2"/>
    </row>
    <row r="19" spans="1:26" ht="20.25" customHeight="1">
      <c r="A19" s="143" t="s">
        <v>8</v>
      </c>
      <c r="B19" s="133" t="s">
        <v>9</v>
      </c>
      <c r="C19" s="134"/>
      <c r="D19" s="6">
        <f>'共同機関① 2023年度'!D70</f>
        <v>12000</v>
      </c>
      <c r="E19" s="6">
        <f>'共同機関① 2024年度'!D70</f>
        <v>0</v>
      </c>
      <c r="F19" s="6" t="e">
        <f>#REF!</f>
        <v>#REF!</v>
      </c>
      <c r="G19" s="7" t="e">
        <f t="shared" ref="G19:G23" si="4">SUM(D19:F19)</f>
        <v>#REF!</v>
      </c>
      <c r="H19" s="2"/>
      <c r="I19" s="2"/>
      <c r="J19" s="2"/>
      <c r="K19" s="2"/>
      <c r="L19" s="2"/>
      <c r="M19" s="2"/>
      <c r="N19" s="2"/>
      <c r="O19" s="2"/>
      <c r="P19" s="2"/>
      <c r="Q19" s="2"/>
      <c r="R19" s="2"/>
      <c r="S19" s="2"/>
      <c r="T19" s="2"/>
      <c r="U19" s="2"/>
      <c r="V19" s="2"/>
      <c r="W19" s="2"/>
      <c r="X19" s="2"/>
      <c r="Y19" s="2"/>
      <c r="Z19" s="2"/>
    </row>
    <row r="20" spans="1:26" ht="20.25" customHeight="1">
      <c r="A20" s="144"/>
      <c r="B20" s="129" t="s">
        <v>10</v>
      </c>
      <c r="C20" s="130"/>
      <c r="D20" s="8">
        <f>'共同機関① 2023年度'!D77</f>
        <v>4230</v>
      </c>
      <c r="E20" s="8">
        <f>'共同機関① 2024年度'!D77</f>
        <v>1000</v>
      </c>
      <c r="F20" s="8" t="e">
        <f>#REF!</f>
        <v>#REF!</v>
      </c>
      <c r="G20" s="8" t="e">
        <f t="shared" si="4"/>
        <v>#REF!</v>
      </c>
      <c r="H20" s="9"/>
      <c r="I20" s="9"/>
      <c r="J20" s="9"/>
      <c r="K20" s="9"/>
      <c r="L20" s="9"/>
      <c r="M20" s="9"/>
      <c r="N20" s="9"/>
      <c r="O20" s="9"/>
      <c r="P20" s="9"/>
      <c r="Q20" s="9"/>
      <c r="R20" s="9"/>
      <c r="S20" s="9"/>
      <c r="T20" s="9"/>
      <c r="U20" s="9"/>
      <c r="V20" s="9"/>
      <c r="W20" s="9"/>
      <c r="X20" s="9"/>
      <c r="Y20" s="9"/>
      <c r="Z20" s="9"/>
    </row>
    <row r="21" spans="1:26" ht="19.5" customHeight="1">
      <c r="A21" s="144"/>
      <c r="B21" s="131" t="s">
        <v>11</v>
      </c>
      <c r="C21" s="132"/>
      <c r="D21" s="8">
        <f>'共同機関① 2023年度'!D84</f>
        <v>780</v>
      </c>
      <c r="E21" s="8">
        <f>'共同機関① 2024年度'!D84</f>
        <v>1060</v>
      </c>
      <c r="F21" s="8" t="e">
        <f>#REF!</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44"/>
      <c r="B22" s="131" t="s">
        <v>12</v>
      </c>
      <c r="C22" s="132"/>
      <c r="D22" s="8">
        <f>'共同機関① 2023年度'!D92</f>
        <v>0</v>
      </c>
      <c r="E22" s="8">
        <f>'共同機関① 2024年度'!D92</f>
        <v>4200</v>
      </c>
      <c r="F22" s="8" t="e">
        <f>#REF!</f>
        <v>#REF!</v>
      </c>
      <c r="G22" s="8" t="e">
        <f t="shared" si="4"/>
        <v>#REF!</v>
      </c>
      <c r="H22" s="9"/>
      <c r="I22" s="9"/>
      <c r="J22" s="9"/>
      <c r="K22" s="9"/>
      <c r="L22" s="9"/>
      <c r="M22" s="9"/>
      <c r="N22" s="9"/>
      <c r="O22" s="9"/>
      <c r="P22" s="9"/>
      <c r="Q22" s="9"/>
      <c r="R22" s="9"/>
      <c r="S22" s="9"/>
      <c r="T22" s="9"/>
      <c r="U22" s="9"/>
      <c r="V22" s="9"/>
      <c r="W22" s="9"/>
      <c r="X22" s="9"/>
      <c r="Y22" s="9"/>
      <c r="Z22" s="9"/>
    </row>
    <row r="23" spans="1:26" ht="19.5" customHeight="1">
      <c r="A23" s="145"/>
      <c r="B23" s="135" t="s">
        <v>13</v>
      </c>
      <c r="C23" s="134"/>
      <c r="D23" s="8">
        <f>'共同機関① 2023年度'!D105</f>
        <v>3470</v>
      </c>
      <c r="E23" s="8">
        <f>'共同機関① 2024年度'!D105</f>
        <v>1286</v>
      </c>
      <c r="F23" s="8" t="e">
        <f>#REF!</f>
        <v>#REF!</v>
      </c>
      <c r="G23" s="8" t="e">
        <f t="shared" si="4"/>
        <v>#REF!</v>
      </c>
      <c r="H23" s="9"/>
      <c r="I23" s="9"/>
      <c r="J23" s="9"/>
      <c r="K23" s="9"/>
      <c r="L23" s="9"/>
      <c r="M23" s="9"/>
      <c r="N23" s="9"/>
      <c r="O23" s="9"/>
      <c r="P23" s="9"/>
      <c r="Q23" s="9"/>
      <c r="R23" s="9"/>
      <c r="S23" s="9"/>
      <c r="T23" s="9"/>
      <c r="U23" s="9"/>
      <c r="V23" s="9"/>
      <c r="W23" s="9"/>
      <c r="X23" s="9"/>
      <c r="Y23" s="9"/>
      <c r="Z23" s="9"/>
    </row>
    <row r="24" spans="1:26" ht="18.75" customHeight="1">
      <c r="A24" s="136" t="s">
        <v>14</v>
      </c>
      <c r="B24" s="137"/>
      <c r="C24" s="138"/>
      <c r="D24" s="8">
        <f t="shared" ref="D24:G24" si="5">SUM(D19:D23)</f>
        <v>20480</v>
      </c>
      <c r="E24" s="8">
        <f t="shared" si="5"/>
        <v>7546</v>
      </c>
      <c r="F24" s="8" t="e">
        <f t="shared" si="5"/>
        <v>#REF!</v>
      </c>
      <c r="G24" s="8" t="e">
        <f t="shared" si="5"/>
        <v>#REF!</v>
      </c>
      <c r="H24" s="9"/>
      <c r="I24" s="9"/>
      <c r="J24" s="9"/>
      <c r="K24" s="9"/>
      <c r="L24" s="9"/>
      <c r="M24" s="9"/>
      <c r="N24" s="9"/>
      <c r="O24" s="9"/>
      <c r="P24" s="9"/>
      <c r="Q24" s="9"/>
      <c r="R24" s="9"/>
      <c r="S24" s="9"/>
      <c r="T24" s="9"/>
      <c r="U24" s="9"/>
      <c r="V24" s="9"/>
      <c r="W24" s="9"/>
      <c r="X24" s="9"/>
      <c r="Y24" s="9"/>
      <c r="Z24" s="9"/>
    </row>
    <row r="25" spans="1:26" ht="18.75" customHeight="1">
      <c r="A25" s="139" t="s">
        <v>15</v>
      </c>
      <c r="B25" s="140"/>
      <c r="C25" s="141"/>
      <c r="D25" s="8">
        <f>D24*15%</f>
        <v>3072</v>
      </c>
      <c r="E25" s="8">
        <v>2264</v>
      </c>
      <c r="F25" s="8" t="e">
        <f>F24*30%</f>
        <v>#REF!</v>
      </c>
      <c r="G25" s="8" t="e">
        <f>SUM(D25:F25)</f>
        <v>#REF!</v>
      </c>
      <c r="H25" s="9"/>
      <c r="I25" s="9"/>
      <c r="J25" s="9"/>
      <c r="K25" s="9"/>
      <c r="L25" s="9"/>
      <c r="M25" s="9"/>
      <c r="N25" s="9"/>
      <c r="O25" s="9"/>
      <c r="P25" s="9"/>
      <c r="Q25" s="9"/>
      <c r="R25" s="9"/>
      <c r="S25" s="9"/>
      <c r="T25" s="9"/>
      <c r="U25" s="9"/>
      <c r="V25" s="9"/>
      <c r="W25" s="9"/>
      <c r="X25" s="9"/>
      <c r="Y25" s="9"/>
      <c r="Z25" s="9"/>
    </row>
    <row r="26" spans="1:26" ht="18.75" customHeight="1">
      <c r="A26" s="142" t="s">
        <v>16</v>
      </c>
      <c r="B26" s="140"/>
      <c r="C26" s="141"/>
      <c r="D26" s="8">
        <f t="shared" ref="D26:G26" si="6">SUM(D24:D25)</f>
        <v>23552</v>
      </c>
      <c r="E26" s="8">
        <f t="shared" si="6"/>
        <v>9810</v>
      </c>
      <c r="F26" s="8" t="e">
        <f t="shared" si="6"/>
        <v>#REF!</v>
      </c>
      <c r="G26" s="8" t="e">
        <f t="shared" si="6"/>
        <v>#REF!</v>
      </c>
      <c r="H26" s="2"/>
      <c r="I26" s="2"/>
      <c r="J26" s="2"/>
      <c r="K26" s="2"/>
      <c r="L26" s="2"/>
      <c r="M26" s="2"/>
      <c r="N26" s="2"/>
      <c r="O26" s="2"/>
      <c r="P26" s="2"/>
      <c r="Q26" s="2"/>
      <c r="R26" s="2"/>
      <c r="S26" s="2"/>
      <c r="T26" s="2"/>
      <c r="U26" s="2"/>
      <c r="V26" s="2"/>
      <c r="W26" s="2"/>
      <c r="X26" s="2"/>
      <c r="Y26" s="2"/>
      <c r="Z26" s="2"/>
    </row>
    <row r="27" spans="1:26" ht="18.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24" customHeight="1">
      <c r="A28" s="4" t="s">
        <v>17</v>
      </c>
      <c r="B28" s="3"/>
      <c r="C28" s="3"/>
      <c r="D28" s="3"/>
      <c r="E28" s="3"/>
      <c r="F28" s="3"/>
      <c r="G28" s="5" t="s">
        <v>2</v>
      </c>
      <c r="H28" s="2"/>
      <c r="I28" s="2"/>
      <c r="J28" s="2"/>
      <c r="K28" s="2"/>
      <c r="L28" s="2"/>
      <c r="M28" s="2"/>
      <c r="N28" s="2"/>
      <c r="O28" s="2"/>
      <c r="P28" s="2"/>
      <c r="Q28" s="2"/>
      <c r="R28" s="2"/>
      <c r="S28" s="2"/>
      <c r="T28" s="2"/>
      <c r="U28" s="2"/>
      <c r="V28" s="2"/>
      <c r="W28" s="2"/>
      <c r="X28" s="2"/>
      <c r="Y28" s="2"/>
      <c r="Z28" s="2"/>
    </row>
    <row r="29" spans="1:26" ht="13.5" customHeight="1">
      <c r="A29" s="146" t="s">
        <v>3</v>
      </c>
      <c r="B29" s="147"/>
      <c r="C29" s="148"/>
      <c r="D29" s="127" t="s">
        <v>4</v>
      </c>
      <c r="E29" s="127" t="s">
        <v>5</v>
      </c>
      <c r="F29" s="127" t="s">
        <v>6</v>
      </c>
      <c r="G29" s="127" t="s">
        <v>7</v>
      </c>
      <c r="H29" s="2"/>
      <c r="I29" s="2"/>
      <c r="J29" s="2"/>
      <c r="K29" s="2"/>
      <c r="L29" s="2"/>
      <c r="M29" s="2"/>
      <c r="N29" s="2"/>
      <c r="O29" s="2"/>
      <c r="P29" s="2"/>
      <c r="Q29" s="2"/>
      <c r="R29" s="2"/>
      <c r="S29" s="2"/>
      <c r="T29" s="2"/>
      <c r="U29" s="2"/>
      <c r="V29" s="2"/>
      <c r="W29" s="2"/>
      <c r="X29" s="2"/>
      <c r="Y29" s="2"/>
      <c r="Z29" s="2"/>
    </row>
    <row r="30" spans="1:26" ht="13.5" customHeight="1">
      <c r="A30" s="149"/>
      <c r="B30" s="150"/>
      <c r="C30" s="151"/>
      <c r="D30" s="128"/>
      <c r="E30" s="128"/>
      <c r="F30" s="128"/>
      <c r="G30" s="128"/>
      <c r="H30" s="2"/>
      <c r="I30" s="2"/>
      <c r="J30" s="2"/>
      <c r="K30" s="2"/>
      <c r="L30" s="2"/>
      <c r="M30" s="2"/>
      <c r="N30" s="2"/>
      <c r="O30" s="2"/>
      <c r="P30" s="2"/>
      <c r="Q30" s="2"/>
      <c r="R30" s="2"/>
      <c r="S30" s="2"/>
      <c r="T30" s="2"/>
      <c r="U30" s="2"/>
      <c r="V30" s="2"/>
      <c r="W30" s="2"/>
      <c r="X30" s="2"/>
      <c r="Y30" s="2"/>
      <c r="Z30" s="2"/>
    </row>
    <row r="31" spans="1:26" ht="20.25" customHeight="1">
      <c r="A31" s="143" t="s">
        <v>8</v>
      </c>
      <c r="B31" s="133" t="s">
        <v>9</v>
      </c>
      <c r="C31" s="134"/>
      <c r="D31" s="6">
        <f t="shared" ref="D31:F31" si="7">D7+D19</f>
        <v>12000</v>
      </c>
      <c r="E31" s="6">
        <f t="shared" si="7"/>
        <v>0</v>
      </c>
      <c r="F31" s="6" t="e">
        <f t="shared" si="7"/>
        <v>#REF!</v>
      </c>
      <c r="G31" s="7" t="e">
        <f t="shared" ref="G31:G35" si="8">SUM(D31:F31)</f>
        <v>#REF!</v>
      </c>
      <c r="H31" s="2"/>
      <c r="I31" s="2"/>
      <c r="J31" s="2"/>
      <c r="K31" s="2"/>
      <c r="L31" s="2"/>
      <c r="M31" s="2"/>
      <c r="N31" s="2"/>
      <c r="O31" s="2"/>
      <c r="P31" s="2"/>
      <c r="Q31" s="2"/>
      <c r="R31" s="2"/>
      <c r="S31" s="2"/>
      <c r="T31" s="2"/>
      <c r="U31" s="2"/>
      <c r="V31" s="2"/>
      <c r="W31" s="2"/>
      <c r="X31" s="2"/>
      <c r="Y31" s="2"/>
      <c r="Z31" s="2"/>
    </row>
    <row r="32" spans="1:26" ht="20.25" customHeight="1">
      <c r="A32" s="144"/>
      <c r="B32" s="129" t="s">
        <v>10</v>
      </c>
      <c r="C32" s="130"/>
      <c r="D32" s="6">
        <f t="shared" ref="D32:F32" si="9">D8+D20</f>
        <v>4230</v>
      </c>
      <c r="E32" s="6">
        <f t="shared" si="9"/>
        <v>1000</v>
      </c>
      <c r="F32" s="6" t="e">
        <f t="shared" si="9"/>
        <v>#REF!</v>
      </c>
      <c r="G32" s="8" t="e">
        <f t="shared" si="8"/>
        <v>#REF!</v>
      </c>
      <c r="H32" s="9"/>
      <c r="I32" s="9"/>
      <c r="J32" s="9"/>
      <c r="K32" s="9"/>
      <c r="L32" s="9"/>
      <c r="M32" s="9"/>
      <c r="N32" s="9"/>
      <c r="O32" s="9"/>
      <c r="P32" s="9"/>
      <c r="Q32" s="9"/>
      <c r="R32" s="9"/>
      <c r="S32" s="9"/>
      <c r="T32" s="9"/>
      <c r="U32" s="9"/>
      <c r="V32" s="9"/>
      <c r="W32" s="9"/>
      <c r="X32" s="9"/>
      <c r="Y32" s="9"/>
      <c r="Z32" s="9"/>
    </row>
    <row r="33" spans="1:26" ht="19.5" customHeight="1">
      <c r="A33" s="144"/>
      <c r="B33" s="131" t="s">
        <v>11</v>
      </c>
      <c r="C33" s="132"/>
      <c r="D33" s="6">
        <f t="shared" ref="D33:F33" si="10">D9+D21</f>
        <v>780</v>
      </c>
      <c r="E33" s="6">
        <f t="shared" si="10"/>
        <v>1060</v>
      </c>
      <c r="F33" s="6" t="e">
        <f t="shared" si="10"/>
        <v>#REF!</v>
      </c>
      <c r="G33" s="8" t="e">
        <f t="shared" si="8"/>
        <v>#REF!</v>
      </c>
      <c r="H33" s="9"/>
      <c r="I33" s="9"/>
      <c r="J33" s="9"/>
      <c r="K33" s="9"/>
      <c r="L33" s="9"/>
      <c r="M33" s="9"/>
      <c r="N33" s="9"/>
      <c r="O33" s="9"/>
      <c r="P33" s="9"/>
      <c r="Q33" s="9"/>
      <c r="R33" s="9"/>
      <c r="S33" s="9"/>
      <c r="T33" s="9"/>
      <c r="U33" s="9"/>
      <c r="V33" s="9"/>
      <c r="W33" s="9"/>
      <c r="X33" s="9"/>
      <c r="Y33" s="9"/>
      <c r="Z33" s="9"/>
    </row>
    <row r="34" spans="1:26" ht="19.5" customHeight="1">
      <c r="A34" s="144"/>
      <c r="B34" s="131" t="s">
        <v>12</v>
      </c>
      <c r="C34" s="132"/>
      <c r="D34" s="6">
        <f t="shared" ref="D34:F34" si="11">D10+D22</f>
        <v>0</v>
      </c>
      <c r="E34" s="6">
        <f t="shared" si="11"/>
        <v>4200</v>
      </c>
      <c r="F34" s="6" t="e">
        <f t="shared" si="11"/>
        <v>#REF!</v>
      </c>
      <c r="G34" s="8" t="e">
        <f t="shared" si="8"/>
        <v>#REF!</v>
      </c>
      <c r="H34" s="9"/>
      <c r="I34" s="9"/>
      <c r="J34" s="9"/>
      <c r="K34" s="9"/>
      <c r="L34" s="9"/>
      <c r="M34" s="9"/>
      <c r="N34" s="9"/>
      <c r="O34" s="9"/>
      <c r="P34" s="9"/>
      <c r="Q34" s="9"/>
      <c r="R34" s="9"/>
      <c r="S34" s="9"/>
      <c r="T34" s="9"/>
      <c r="U34" s="9"/>
      <c r="V34" s="9"/>
      <c r="W34" s="9"/>
      <c r="X34" s="9"/>
      <c r="Y34" s="9"/>
      <c r="Z34" s="9"/>
    </row>
    <row r="35" spans="1:26" ht="19.5" customHeight="1">
      <c r="A35" s="145"/>
      <c r="B35" s="135" t="s">
        <v>13</v>
      </c>
      <c r="C35" s="134"/>
      <c r="D35" s="6">
        <f t="shared" ref="D35:F35" si="12">D11+D23</f>
        <v>3470</v>
      </c>
      <c r="E35" s="6">
        <f t="shared" si="12"/>
        <v>1286</v>
      </c>
      <c r="F35" s="6" t="e">
        <f t="shared" si="12"/>
        <v>#REF!</v>
      </c>
      <c r="G35" s="8" t="e">
        <f t="shared" si="8"/>
        <v>#REF!</v>
      </c>
      <c r="H35" s="9"/>
      <c r="I35" s="9"/>
      <c r="J35" s="9"/>
      <c r="K35" s="9"/>
      <c r="L35" s="9"/>
      <c r="M35" s="9"/>
      <c r="N35" s="9"/>
      <c r="O35" s="9"/>
      <c r="P35" s="9"/>
      <c r="Q35" s="9"/>
      <c r="R35" s="9"/>
      <c r="S35" s="9"/>
      <c r="T35" s="9"/>
      <c r="U35" s="9"/>
      <c r="V35" s="9"/>
      <c r="W35" s="9"/>
      <c r="X35" s="9"/>
      <c r="Y35" s="9"/>
      <c r="Z35" s="9"/>
    </row>
    <row r="36" spans="1:26" ht="18.75" customHeight="1">
      <c r="A36" s="136" t="s">
        <v>14</v>
      </c>
      <c r="B36" s="137"/>
      <c r="C36" s="138"/>
      <c r="D36" s="8">
        <f t="shared" ref="D36:G36" si="13">SUM(D31:D35)</f>
        <v>20480</v>
      </c>
      <c r="E36" s="8">
        <f t="shared" si="13"/>
        <v>7546</v>
      </c>
      <c r="F36" s="8" t="e">
        <f t="shared" si="13"/>
        <v>#REF!</v>
      </c>
      <c r="G36" s="8" t="e">
        <f t="shared" si="13"/>
        <v>#REF!</v>
      </c>
      <c r="H36" s="9"/>
      <c r="I36" s="9"/>
      <c r="J36" s="9"/>
      <c r="K36" s="9"/>
      <c r="L36" s="9"/>
      <c r="M36" s="9"/>
      <c r="N36" s="9"/>
      <c r="O36" s="9"/>
      <c r="P36" s="9"/>
      <c r="Q36" s="9"/>
      <c r="R36" s="9"/>
      <c r="S36" s="9"/>
      <c r="T36" s="9"/>
      <c r="U36" s="9"/>
      <c r="V36" s="9"/>
      <c r="W36" s="9"/>
      <c r="X36" s="9"/>
      <c r="Y36" s="9"/>
      <c r="Z36" s="9"/>
    </row>
    <row r="37" spans="1:26" ht="18.75" customHeight="1">
      <c r="A37" s="139" t="s">
        <v>15</v>
      </c>
      <c r="B37" s="140"/>
      <c r="C37" s="141"/>
      <c r="D37" s="8">
        <f t="shared" ref="D37:F37" si="14">+D13+D25</f>
        <v>3072</v>
      </c>
      <c r="E37" s="8">
        <f t="shared" si="14"/>
        <v>2264</v>
      </c>
      <c r="F37" s="8" t="e">
        <f t="shared" si="14"/>
        <v>#REF!</v>
      </c>
      <c r="G37" s="8" t="e">
        <f>SUM(D37:F37)</f>
        <v>#REF!</v>
      </c>
      <c r="H37" s="9"/>
      <c r="I37" s="9"/>
      <c r="J37" s="9"/>
      <c r="K37" s="9"/>
      <c r="L37" s="9"/>
      <c r="M37" s="9"/>
      <c r="N37" s="9"/>
      <c r="O37" s="9"/>
      <c r="P37" s="9"/>
      <c r="Q37" s="9"/>
      <c r="R37" s="9"/>
      <c r="S37" s="9"/>
      <c r="T37" s="9"/>
      <c r="U37" s="9"/>
      <c r="V37" s="9"/>
      <c r="W37" s="9"/>
      <c r="X37" s="9"/>
      <c r="Y37" s="9"/>
      <c r="Z37" s="9"/>
    </row>
    <row r="38" spans="1:26" ht="18.75" customHeight="1">
      <c r="A38" s="142" t="s">
        <v>16</v>
      </c>
      <c r="B38" s="140"/>
      <c r="C38" s="141"/>
      <c r="D38" s="8">
        <f t="shared" ref="D38:G38" si="15">SUM(D36:D37)</f>
        <v>23552</v>
      </c>
      <c r="E38" s="8">
        <f t="shared" si="15"/>
        <v>9810</v>
      </c>
      <c r="F38" s="8" t="e">
        <f t="shared" si="15"/>
        <v>#REF!</v>
      </c>
      <c r="G38" s="8" t="e">
        <f t="shared" si="15"/>
        <v>#REF!</v>
      </c>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view="pageBreakPreview">
      <selection activeCell="A16" sqref="A16"/>
      <pageMargins left="0.78740157480314965" right="0.78740157480314965" top="0.78740157480314965" bottom="0.78740157480314965" header="0" footer="0"/>
      <pageSetup paperSize="9" scale="97" orientation="portrait" r:id="rId1"/>
      <headerFooter>
        <oddHeader>&amp;R&amp;A</oddHeader>
        <oddFooter>&amp;R&amp;D</oddFooter>
      </headerFooter>
    </customSheetView>
    <customSheetView guid="{9D085479-0B63-44B4-9268-025006D95A5B}" showPageBreaks="1" view="pageBreakPreview">
      <selection activeCell="E25" sqref="E25"/>
      <pageMargins left="0.78740157480314965" right="0.78740157480314965" top="0.78740157480314965" bottom="0.78740157480314965" header="0" footer="0"/>
      <pageSetup paperSize="9" scale="97" orientation="portrait" r:id="rId2"/>
      <headerFooter>
        <oddHeader>&amp;R&amp;A</oddHeader>
        <oddFooter>&amp;R&amp;D</oddFooter>
      </headerFooter>
    </customSheetView>
  </customSheetViews>
  <mergeCells count="42">
    <mergeCell ref="A36:C36"/>
    <mergeCell ref="A37:C37"/>
    <mergeCell ref="A38:C38"/>
    <mergeCell ref="A29:C30"/>
    <mergeCell ref="A31:A35"/>
    <mergeCell ref="B31:C31"/>
    <mergeCell ref="B32:C32"/>
    <mergeCell ref="B33:C33"/>
    <mergeCell ref="B34:C34"/>
    <mergeCell ref="B35:C35"/>
    <mergeCell ref="B7:C7"/>
    <mergeCell ref="E17:E18"/>
    <mergeCell ref="F17:F18"/>
    <mergeCell ref="G17:G18"/>
    <mergeCell ref="A17:C18"/>
    <mergeCell ref="B10:C10"/>
    <mergeCell ref="B11:C11"/>
    <mergeCell ref="A12:C12"/>
    <mergeCell ref="A13:C13"/>
    <mergeCell ref="A14:C14"/>
    <mergeCell ref="D17:D18"/>
    <mergeCell ref="A5:C6"/>
    <mergeCell ref="D5:D6"/>
    <mergeCell ref="E5:E6"/>
    <mergeCell ref="F5:F6"/>
    <mergeCell ref="G5:G6"/>
    <mergeCell ref="D29:D30"/>
    <mergeCell ref="E29:E30"/>
    <mergeCell ref="F29:F30"/>
    <mergeCell ref="G29:G30"/>
    <mergeCell ref="B8:C8"/>
    <mergeCell ref="B9:C9"/>
    <mergeCell ref="B19:C19"/>
    <mergeCell ref="B20:C20"/>
    <mergeCell ref="B21:C21"/>
    <mergeCell ref="B22:C22"/>
    <mergeCell ref="B23:C23"/>
    <mergeCell ref="A24:C24"/>
    <mergeCell ref="A25:C25"/>
    <mergeCell ref="A26:C26"/>
    <mergeCell ref="A19:A23"/>
    <mergeCell ref="A7:A11"/>
  </mergeCells>
  <phoneticPr fontId="8"/>
  <pageMargins left="0.78740157480314965" right="0.78740157480314965" top="0.78740157480314965" bottom="0.78740157480314965" header="0" footer="0"/>
  <pageSetup paperSize="9" scale="97" orientation="portrait" r:id="rId3"/>
  <headerFooter>
    <oddHeader>&amp;R&amp;A</oddHeader>
    <oddFooter>&amp;R&amp;D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Z1000"/>
  <sheetViews>
    <sheetView zoomScaleNormal="100" workbookViewId="0">
      <selection activeCell="I21" sqref="I21"/>
    </sheetView>
  </sheetViews>
  <sheetFormatPr defaultColWidth="14.42578125" defaultRowHeight="15" customHeight="1"/>
  <cols>
    <col min="1" max="1" width="4.5703125" customWidth="1"/>
    <col min="2" max="3" width="10.5703125" customWidth="1"/>
    <col min="4" max="7" width="18.7109375" customWidth="1"/>
    <col min="8"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19</v>
      </c>
      <c r="B2" s="2"/>
      <c r="C2" s="2"/>
      <c r="D2" s="155" t="s">
        <v>180</v>
      </c>
      <c r="E2" s="155"/>
      <c r="F2" s="155"/>
      <c r="G2" s="155"/>
      <c r="H2" s="2"/>
      <c r="I2" s="2"/>
      <c r="J2" s="2"/>
      <c r="K2" s="2"/>
      <c r="L2" s="2"/>
      <c r="M2" s="2"/>
      <c r="N2" s="2"/>
      <c r="O2" s="2"/>
      <c r="P2" s="2"/>
      <c r="Q2" s="2"/>
      <c r="R2" s="2"/>
      <c r="S2" s="2"/>
      <c r="T2" s="2"/>
      <c r="U2" s="2"/>
      <c r="V2" s="2"/>
      <c r="W2" s="2"/>
      <c r="X2" s="2"/>
      <c r="Y2" s="2"/>
      <c r="Z2" s="2"/>
    </row>
    <row r="3" spans="1:26" ht="24" customHeight="1">
      <c r="A3" s="4" t="s">
        <v>184</v>
      </c>
      <c r="B3" s="3"/>
      <c r="C3" s="3"/>
      <c r="D3" s="3"/>
      <c r="E3" s="3"/>
      <c r="F3" s="3"/>
      <c r="G3" s="5" t="s">
        <v>2</v>
      </c>
      <c r="H3" s="2"/>
      <c r="I3" s="2"/>
      <c r="J3" s="2"/>
      <c r="K3" s="2"/>
      <c r="L3" s="2"/>
      <c r="M3" s="2"/>
      <c r="N3" s="2"/>
      <c r="O3" s="2"/>
      <c r="P3" s="2"/>
      <c r="Q3" s="2"/>
      <c r="R3" s="2"/>
      <c r="S3" s="2"/>
      <c r="T3" s="2"/>
      <c r="U3" s="2"/>
      <c r="V3" s="2"/>
      <c r="W3" s="2"/>
      <c r="X3" s="2"/>
      <c r="Y3" s="2"/>
      <c r="Z3" s="2"/>
    </row>
    <row r="4" spans="1:26" ht="13.5" customHeight="1">
      <c r="A4" s="146" t="s">
        <v>3</v>
      </c>
      <c r="B4" s="147"/>
      <c r="C4" s="148"/>
      <c r="D4" s="127" t="s">
        <v>4</v>
      </c>
      <c r="E4" s="127" t="s">
        <v>5</v>
      </c>
      <c r="F4" s="127" t="s">
        <v>6</v>
      </c>
      <c r="G4" s="127" t="s">
        <v>7</v>
      </c>
      <c r="H4" s="2"/>
      <c r="I4" s="2"/>
      <c r="J4" s="2"/>
      <c r="K4" s="2"/>
      <c r="L4" s="2"/>
      <c r="M4" s="2"/>
      <c r="N4" s="2"/>
      <c r="O4" s="2"/>
      <c r="P4" s="2"/>
      <c r="Q4" s="2"/>
      <c r="R4" s="2"/>
      <c r="S4" s="2"/>
      <c r="T4" s="2"/>
      <c r="U4" s="2"/>
      <c r="V4" s="2"/>
      <c r="W4" s="2"/>
      <c r="X4" s="2"/>
      <c r="Y4" s="2"/>
      <c r="Z4" s="2"/>
    </row>
    <row r="5" spans="1:26" ht="13.5" customHeight="1">
      <c r="A5" s="149"/>
      <c r="B5" s="150"/>
      <c r="C5" s="151"/>
      <c r="D5" s="128"/>
      <c r="E5" s="128"/>
      <c r="F5" s="128"/>
      <c r="G5" s="128"/>
      <c r="H5" s="2"/>
      <c r="I5" s="2"/>
      <c r="J5" s="2"/>
      <c r="K5" s="2"/>
      <c r="L5" s="2"/>
      <c r="M5" s="2"/>
      <c r="N5" s="2"/>
      <c r="O5" s="2"/>
      <c r="P5" s="2"/>
      <c r="Q5" s="2"/>
      <c r="R5" s="2"/>
      <c r="S5" s="2"/>
      <c r="T5" s="2"/>
      <c r="U5" s="2"/>
      <c r="V5" s="2"/>
      <c r="W5" s="2"/>
      <c r="X5" s="2"/>
      <c r="Y5" s="2"/>
      <c r="Z5" s="2"/>
    </row>
    <row r="6" spans="1:26" ht="20.25" customHeight="1">
      <c r="A6" s="143" t="s">
        <v>8</v>
      </c>
      <c r="B6" s="133" t="s">
        <v>9</v>
      </c>
      <c r="C6" s="134"/>
      <c r="D6" s="48">
        <v>0</v>
      </c>
      <c r="E6" s="48">
        <f>'共同機関② 2024年度'!D17</f>
        <v>0</v>
      </c>
      <c r="F6" s="48" t="e">
        <f>#REF!</f>
        <v>#REF!</v>
      </c>
      <c r="G6" s="49" t="e">
        <f t="shared" ref="G6:G10" si="0">SUM(D6:F6)</f>
        <v>#REF!</v>
      </c>
      <c r="H6" s="2"/>
      <c r="I6" s="2"/>
      <c r="J6" s="2"/>
      <c r="K6" s="2"/>
      <c r="L6" s="2"/>
      <c r="M6" s="2"/>
      <c r="N6" s="2"/>
      <c r="O6" s="2"/>
      <c r="P6" s="2"/>
      <c r="Q6" s="2"/>
      <c r="R6" s="2"/>
      <c r="S6" s="2"/>
      <c r="T6" s="2"/>
      <c r="U6" s="2"/>
      <c r="V6" s="2"/>
      <c r="W6" s="2"/>
      <c r="X6" s="2"/>
      <c r="Y6" s="2"/>
      <c r="Z6" s="2"/>
    </row>
    <row r="7" spans="1:26" ht="20.25" customHeight="1">
      <c r="A7" s="144"/>
      <c r="B7" s="129" t="s">
        <v>10</v>
      </c>
      <c r="C7" s="130"/>
      <c r="D7" s="50">
        <f>'共同機関② 2023年度'!D24</f>
        <v>0</v>
      </c>
      <c r="E7" s="50">
        <f>'共同機関② 2024年度'!D24</f>
        <v>0</v>
      </c>
      <c r="F7" s="50" t="e">
        <f>#REF!</f>
        <v>#REF!</v>
      </c>
      <c r="G7" s="50" t="e">
        <f t="shared" si="0"/>
        <v>#REF!</v>
      </c>
      <c r="H7" s="9"/>
      <c r="I7" s="9"/>
      <c r="J7" s="9"/>
      <c r="K7" s="9"/>
      <c r="L7" s="9"/>
      <c r="M7" s="9"/>
      <c r="N7" s="9"/>
      <c r="O7" s="9"/>
      <c r="P7" s="9"/>
      <c r="Q7" s="9"/>
      <c r="R7" s="9"/>
      <c r="S7" s="9"/>
      <c r="T7" s="9"/>
      <c r="U7" s="9"/>
      <c r="V7" s="9"/>
      <c r="W7" s="9"/>
      <c r="X7" s="9"/>
      <c r="Y7" s="9"/>
      <c r="Z7" s="9"/>
    </row>
    <row r="8" spans="1:26" ht="19.5" customHeight="1">
      <c r="A8" s="144"/>
      <c r="B8" s="131" t="s">
        <v>11</v>
      </c>
      <c r="C8" s="132"/>
      <c r="D8" s="50">
        <f>'共同機関② 2023年度'!D31</f>
        <v>0</v>
      </c>
      <c r="E8" s="50">
        <f>'共同機関② 2024年度'!D31</f>
        <v>0</v>
      </c>
      <c r="F8" s="50" t="e">
        <f>#REF!</f>
        <v>#REF!</v>
      </c>
      <c r="G8" s="50" t="e">
        <f t="shared" si="0"/>
        <v>#REF!</v>
      </c>
      <c r="H8" s="9"/>
      <c r="I8" s="9"/>
      <c r="J8" s="9"/>
      <c r="K8" s="9"/>
      <c r="L8" s="9"/>
      <c r="M8" s="9"/>
      <c r="N8" s="9"/>
      <c r="O8" s="9"/>
      <c r="P8" s="9"/>
      <c r="Q8" s="9"/>
      <c r="R8" s="9"/>
      <c r="S8" s="9"/>
      <c r="T8" s="9"/>
      <c r="U8" s="9"/>
      <c r="V8" s="9"/>
      <c r="W8" s="9"/>
      <c r="X8" s="9"/>
      <c r="Y8" s="9"/>
      <c r="Z8" s="9"/>
    </row>
    <row r="9" spans="1:26" ht="19.5" customHeight="1">
      <c r="A9" s="144"/>
      <c r="B9" s="131" t="s">
        <v>12</v>
      </c>
      <c r="C9" s="132"/>
      <c r="D9" s="50">
        <f>'共同機関② 2023年度'!D39</f>
        <v>0</v>
      </c>
      <c r="E9" s="50">
        <f>'共同機関② 2024年度'!D39</f>
        <v>0</v>
      </c>
      <c r="F9" s="50" t="e">
        <f>#REF!</f>
        <v>#REF!</v>
      </c>
      <c r="G9" s="50" t="e">
        <f t="shared" si="0"/>
        <v>#REF!</v>
      </c>
      <c r="H9" s="9"/>
      <c r="I9" s="9"/>
      <c r="J9" s="9"/>
      <c r="K9" s="9"/>
      <c r="L9" s="9"/>
      <c r="M9" s="9"/>
      <c r="N9" s="9"/>
      <c r="O9" s="9"/>
      <c r="P9" s="9"/>
      <c r="Q9" s="9"/>
      <c r="R9" s="9"/>
      <c r="S9" s="9"/>
      <c r="T9" s="9"/>
      <c r="U9" s="9"/>
      <c r="V9" s="9"/>
      <c r="W9" s="9"/>
      <c r="X9" s="9"/>
      <c r="Y9" s="9"/>
      <c r="Z9" s="9"/>
    </row>
    <row r="10" spans="1:26" ht="19.5" customHeight="1">
      <c r="A10" s="145"/>
      <c r="B10" s="135" t="s">
        <v>13</v>
      </c>
      <c r="C10" s="134"/>
      <c r="D10" s="50">
        <f>'共同機関② 2023年度'!D52</f>
        <v>0</v>
      </c>
      <c r="E10" s="50">
        <f>'共同機関② 2024年度'!D52</f>
        <v>0</v>
      </c>
      <c r="F10" s="50" t="e">
        <f>#REF!</f>
        <v>#REF!</v>
      </c>
      <c r="G10" s="50" t="e">
        <f t="shared" si="0"/>
        <v>#REF!</v>
      </c>
      <c r="H10" s="9"/>
      <c r="I10" s="9"/>
      <c r="J10" s="9"/>
      <c r="K10" s="9"/>
      <c r="L10" s="9"/>
      <c r="M10" s="9"/>
      <c r="N10" s="9"/>
      <c r="O10" s="9"/>
      <c r="P10" s="9"/>
      <c r="Q10" s="9"/>
      <c r="R10" s="9"/>
      <c r="S10" s="9"/>
      <c r="T10" s="9"/>
      <c r="U10" s="9"/>
      <c r="V10" s="9"/>
      <c r="W10" s="9"/>
      <c r="X10" s="9"/>
      <c r="Y10" s="9"/>
      <c r="Z10" s="9"/>
    </row>
    <row r="11" spans="1:26" ht="18.75" customHeight="1">
      <c r="A11" s="136" t="s">
        <v>14</v>
      </c>
      <c r="B11" s="137"/>
      <c r="C11" s="138"/>
      <c r="D11" s="50">
        <f t="shared" ref="D11:G11" si="1">SUM(D6:D10)</f>
        <v>0</v>
      </c>
      <c r="E11" s="50">
        <f t="shared" si="1"/>
        <v>0</v>
      </c>
      <c r="F11" s="50" t="e">
        <f t="shared" si="1"/>
        <v>#REF!</v>
      </c>
      <c r="G11" s="50" t="e">
        <f t="shared" si="1"/>
        <v>#REF!</v>
      </c>
      <c r="H11" s="9"/>
      <c r="I11" s="9"/>
      <c r="J11" s="9"/>
      <c r="K11" s="9"/>
      <c r="L11" s="9"/>
      <c r="M11" s="9"/>
      <c r="N11" s="9"/>
      <c r="O11" s="9"/>
      <c r="P11" s="9"/>
      <c r="Q11" s="9"/>
      <c r="R11" s="9"/>
      <c r="S11" s="9"/>
      <c r="T11" s="9"/>
      <c r="U11" s="9"/>
      <c r="V11" s="9"/>
      <c r="W11" s="9"/>
      <c r="X11" s="9"/>
      <c r="Y11" s="9"/>
      <c r="Z11" s="9"/>
    </row>
    <row r="12" spans="1:26" ht="18.75" customHeight="1">
      <c r="A12" s="139" t="s">
        <v>15</v>
      </c>
      <c r="B12" s="140"/>
      <c r="C12" s="141"/>
      <c r="D12" s="50">
        <f>D11*0.15</f>
        <v>0</v>
      </c>
      <c r="E12" s="50">
        <f t="shared" ref="E12:F12" si="2">E11*0.15</f>
        <v>0</v>
      </c>
      <c r="F12" s="50" t="e">
        <f t="shared" si="2"/>
        <v>#REF!</v>
      </c>
      <c r="G12" s="50" t="e">
        <f>SUM(D12:F12)</f>
        <v>#REF!</v>
      </c>
      <c r="H12" s="9"/>
      <c r="I12" s="9"/>
      <c r="J12" s="9"/>
      <c r="K12" s="9"/>
      <c r="L12" s="9"/>
      <c r="M12" s="9"/>
      <c r="N12" s="9"/>
      <c r="O12" s="9"/>
      <c r="P12" s="9"/>
      <c r="Q12" s="9"/>
      <c r="R12" s="9"/>
      <c r="S12" s="9"/>
      <c r="T12" s="9"/>
      <c r="U12" s="9"/>
      <c r="V12" s="9"/>
      <c r="W12" s="9"/>
      <c r="X12" s="9"/>
      <c r="Y12" s="9"/>
      <c r="Z12" s="9"/>
    </row>
    <row r="13" spans="1:26" ht="18.75" customHeight="1">
      <c r="A13" s="142" t="s">
        <v>16</v>
      </c>
      <c r="B13" s="140"/>
      <c r="C13" s="141"/>
      <c r="D13" s="50">
        <f t="shared" ref="D13:G13" si="3">SUM(D11:D12)</f>
        <v>0</v>
      </c>
      <c r="E13" s="50">
        <f t="shared" si="3"/>
        <v>0</v>
      </c>
      <c r="F13" s="50" t="e">
        <f t="shared" si="3"/>
        <v>#REF!</v>
      </c>
      <c r="G13" s="50" t="e">
        <f t="shared" si="3"/>
        <v>#REF!</v>
      </c>
      <c r="H13" s="2"/>
      <c r="I13" s="2"/>
      <c r="J13" s="2"/>
      <c r="K13" s="2"/>
      <c r="L13" s="2"/>
      <c r="M13" s="2"/>
      <c r="N13" s="2"/>
      <c r="O13" s="2"/>
      <c r="P13" s="2"/>
      <c r="Q13" s="2"/>
      <c r="R13" s="2"/>
      <c r="S13" s="2"/>
      <c r="T13" s="2"/>
      <c r="U13" s="2"/>
      <c r="V13" s="2"/>
      <c r="W13" s="2"/>
      <c r="X13" s="2"/>
      <c r="Y13" s="2"/>
      <c r="Z13" s="2"/>
    </row>
    <row r="14" spans="1:26" ht="18.75" customHeight="1">
      <c r="A14" s="11"/>
      <c r="B14" s="12"/>
      <c r="C14" s="12"/>
      <c r="D14" s="12"/>
      <c r="E14" s="2"/>
      <c r="F14" s="2"/>
      <c r="G14" s="2"/>
      <c r="H14" s="2"/>
      <c r="I14" s="2"/>
      <c r="J14" s="2"/>
      <c r="K14" s="2"/>
      <c r="L14" s="2"/>
      <c r="M14" s="2"/>
      <c r="N14" s="2"/>
      <c r="O14" s="2"/>
      <c r="P14" s="2"/>
      <c r="Q14" s="2"/>
      <c r="R14" s="2"/>
      <c r="S14" s="2"/>
      <c r="T14" s="2"/>
      <c r="U14" s="2"/>
      <c r="V14" s="2"/>
      <c r="W14" s="2"/>
      <c r="X14" s="2"/>
      <c r="Y14" s="2"/>
      <c r="Z14" s="2"/>
    </row>
    <row r="15" spans="1:26" ht="24" customHeight="1">
      <c r="A15" s="4" t="s">
        <v>217</v>
      </c>
      <c r="B15" s="3"/>
      <c r="C15" s="3"/>
      <c r="D15" s="3"/>
      <c r="E15" s="3"/>
      <c r="F15" s="3"/>
      <c r="G15" s="5" t="s">
        <v>2</v>
      </c>
      <c r="H15" s="2"/>
      <c r="I15" s="2"/>
      <c r="J15" s="2"/>
      <c r="K15" s="2"/>
      <c r="L15" s="2"/>
      <c r="M15" s="2"/>
      <c r="N15" s="2"/>
      <c r="O15" s="2"/>
      <c r="P15" s="2"/>
      <c r="Q15" s="2"/>
      <c r="R15" s="2"/>
      <c r="S15" s="2"/>
      <c r="T15" s="2"/>
      <c r="U15" s="2"/>
      <c r="V15" s="2"/>
      <c r="W15" s="2"/>
      <c r="X15" s="2"/>
      <c r="Y15" s="2"/>
      <c r="Z15" s="2"/>
    </row>
    <row r="16" spans="1:26" ht="13.5" customHeight="1">
      <c r="A16" s="146" t="s">
        <v>3</v>
      </c>
      <c r="B16" s="147"/>
      <c r="C16" s="148"/>
      <c r="D16" s="127" t="s">
        <v>4</v>
      </c>
      <c r="E16" s="127" t="s">
        <v>5</v>
      </c>
      <c r="F16" s="127" t="s">
        <v>6</v>
      </c>
      <c r="G16" s="127" t="s">
        <v>7</v>
      </c>
      <c r="H16" s="2"/>
      <c r="I16" s="2"/>
      <c r="J16" s="2"/>
      <c r="K16" s="2"/>
      <c r="L16" s="2"/>
      <c r="M16" s="2"/>
      <c r="N16" s="2"/>
      <c r="O16" s="2"/>
      <c r="P16" s="2"/>
      <c r="Q16" s="2"/>
      <c r="R16" s="2"/>
      <c r="S16" s="2"/>
      <c r="T16" s="2"/>
      <c r="U16" s="2"/>
      <c r="V16" s="2"/>
      <c r="W16" s="2"/>
      <c r="X16" s="2"/>
      <c r="Y16" s="2"/>
      <c r="Z16" s="2"/>
    </row>
    <row r="17" spans="1:26" ht="13.5" customHeight="1">
      <c r="A17" s="149"/>
      <c r="B17" s="150"/>
      <c r="C17" s="151"/>
      <c r="D17" s="128"/>
      <c r="E17" s="128"/>
      <c r="F17" s="128"/>
      <c r="G17" s="128"/>
      <c r="H17" s="2"/>
      <c r="I17" s="2"/>
      <c r="J17" s="2"/>
      <c r="K17" s="2"/>
      <c r="L17" s="2"/>
      <c r="M17" s="2"/>
      <c r="N17" s="2"/>
      <c r="O17" s="2"/>
      <c r="P17" s="2"/>
      <c r="Q17" s="2"/>
      <c r="R17" s="2"/>
      <c r="S17" s="2"/>
      <c r="T17" s="2"/>
      <c r="U17" s="2"/>
      <c r="V17" s="2"/>
      <c r="W17" s="2"/>
      <c r="X17" s="2"/>
      <c r="Y17" s="2"/>
      <c r="Z17" s="2"/>
    </row>
    <row r="18" spans="1:26" ht="20.25" customHeight="1">
      <c r="A18" s="143" t="s">
        <v>8</v>
      </c>
      <c r="B18" s="133" t="s">
        <v>9</v>
      </c>
      <c r="C18" s="134"/>
      <c r="D18" s="6">
        <f>'共同機関② 2023年度'!D70</f>
        <v>0</v>
      </c>
      <c r="E18" s="6">
        <f>'共同機関② 2024年度'!D70</f>
        <v>0</v>
      </c>
      <c r="F18" s="6" t="e">
        <f>#REF!</f>
        <v>#REF!</v>
      </c>
      <c r="G18" s="7" t="e">
        <f t="shared" ref="G18:G22" si="4">SUM(D18:F18)</f>
        <v>#REF!</v>
      </c>
      <c r="H18" s="2"/>
      <c r="I18" s="2"/>
      <c r="J18" s="2"/>
      <c r="K18" s="2"/>
      <c r="L18" s="2"/>
      <c r="M18" s="2"/>
      <c r="N18" s="2"/>
      <c r="O18" s="2"/>
      <c r="P18" s="2"/>
      <c r="Q18" s="2"/>
      <c r="R18" s="2"/>
      <c r="S18" s="2"/>
      <c r="T18" s="2"/>
      <c r="U18" s="2"/>
      <c r="V18" s="2"/>
      <c r="W18" s="2"/>
      <c r="X18" s="2"/>
      <c r="Y18" s="2"/>
      <c r="Z18" s="2"/>
    </row>
    <row r="19" spans="1:26" ht="20.25" customHeight="1">
      <c r="A19" s="144"/>
      <c r="B19" s="129" t="s">
        <v>10</v>
      </c>
      <c r="C19" s="130"/>
      <c r="D19" s="8">
        <f>'共同機関② 2023年度'!D77</f>
        <v>2000</v>
      </c>
      <c r="E19" s="8">
        <f>'共同機関② 2024年度'!D77</f>
        <v>2000</v>
      </c>
      <c r="F19" s="8" t="e">
        <f>#REF!</f>
        <v>#REF!</v>
      </c>
      <c r="G19" s="8" t="e">
        <f t="shared" si="4"/>
        <v>#REF!</v>
      </c>
      <c r="H19" s="9"/>
      <c r="I19" s="9"/>
      <c r="J19" s="9"/>
      <c r="K19" s="9"/>
      <c r="L19" s="9"/>
      <c r="M19" s="9"/>
      <c r="N19" s="9"/>
      <c r="O19" s="9"/>
      <c r="P19" s="9"/>
      <c r="Q19" s="9"/>
      <c r="R19" s="9"/>
      <c r="S19" s="9"/>
      <c r="T19" s="9"/>
      <c r="U19" s="9"/>
      <c r="V19" s="9"/>
      <c r="W19" s="9"/>
      <c r="X19" s="9"/>
      <c r="Y19" s="9"/>
      <c r="Z19" s="9"/>
    </row>
    <row r="20" spans="1:26" ht="19.5" customHeight="1">
      <c r="A20" s="144"/>
      <c r="B20" s="131" t="s">
        <v>11</v>
      </c>
      <c r="C20" s="132"/>
      <c r="D20" s="8">
        <f>'共同機関② 2023年度'!D84</f>
        <v>1000</v>
      </c>
      <c r="E20" s="8">
        <f>'共同機関② 2024年度'!D84</f>
        <v>654</v>
      </c>
      <c r="F20" s="8" t="e">
        <f>#REF!</f>
        <v>#REF!</v>
      </c>
      <c r="G20" s="8" t="e">
        <f t="shared" si="4"/>
        <v>#REF!</v>
      </c>
      <c r="H20" s="9"/>
      <c r="I20" s="9"/>
      <c r="J20" s="9"/>
      <c r="K20" s="9"/>
      <c r="L20" s="9"/>
      <c r="M20" s="9"/>
      <c r="N20" s="9"/>
      <c r="O20" s="9"/>
      <c r="P20" s="9"/>
      <c r="Q20" s="9"/>
      <c r="R20" s="9"/>
      <c r="S20" s="9"/>
      <c r="T20" s="9"/>
      <c r="U20" s="9"/>
      <c r="V20" s="9"/>
      <c r="W20" s="9"/>
      <c r="X20" s="9"/>
      <c r="Y20" s="9"/>
      <c r="Z20" s="9"/>
    </row>
    <row r="21" spans="1:26" ht="19.5" customHeight="1">
      <c r="A21" s="144"/>
      <c r="B21" s="131" t="s">
        <v>12</v>
      </c>
      <c r="C21" s="132"/>
      <c r="D21" s="8">
        <f>'共同機関② 2023年度'!D92</f>
        <v>0</v>
      </c>
      <c r="E21" s="8">
        <f>'共同機関② 2024年度'!D92</f>
        <v>0</v>
      </c>
      <c r="F21" s="8" t="e">
        <f>#REF!</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45"/>
      <c r="B22" s="135" t="s">
        <v>13</v>
      </c>
      <c r="C22" s="134"/>
      <c r="D22" s="8">
        <f>'共同機関② 2023年度'!D105</f>
        <v>0</v>
      </c>
      <c r="E22" s="8">
        <f>'共同機関② 2024年度'!D105</f>
        <v>0</v>
      </c>
      <c r="F22" s="8" t="e">
        <f>#REF!</f>
        <v>#REF!</v>
      </c>
      <c r="G22" s="8" t="e">
        <f t="shared" si="4"/>
        <v>#REF!</v>
      </c>
      <c r="H22" s="9"/>
      <c r="I22" s="9"/>
      <c r="J22" s="9"/>
      <c r="K22" s="9"/>
      <c r="L22" s="9"/>
      <c r="M22" s="9"/>
      <c r="N22" s="9"/>
      <c r="O22" s="9"/>
      <c r="P22" s="9"/>
      <c r="Q22" s="9"/>
      <c r="R22" s="9"/>
      <c r="S22" s="9"/>
      <c r="T22" s="9"/>
      <c r="U22" s="9"/>
      <c r="V22" s="9"/>
      <c r="W22" s="9"/>
      <c r="X22" s="9"/>
      <c r="Y22" s="9"/>
      <c r="Z22" s="9"/>
    </row>
    <row r="23" spans="1:26" ht="18.75" customHeight="1">
      <c r="A23" s="136" t="s">
        <v>14</v>
      </c>
      <c r="B23" s="137"/>
      <c r="C23" s="138"/>
      <c r="D23" s="8">
        <f t="shared" ref="D23:G23" si="5">SUM(D18:D22)</f>
        <v>3000</v>
      </c>
      <c r="E23" s="8">
        <f t="shared" si="5"/>
        <v>2654</v>
      </c>
      <c r="F23" s="8" t="e">
        <f t="shared" si="5"/>
        <v>#REF!</v>
      </c>
      <c r="G23" s="8" t="e">
        <f t="shared" si="5"/>
        <v>#REF!</v>
      </c>
      <c r="H23" s="9"/>
      <c r="I23" s="9"/>
      <c r="J23" s="9"/>
      <c r="K23" s="9"/>
      <c r="L23" s="9"/>
      <c r="M23" s="9"/>
      <c r="N23" s="9"/>
      <c r="O23" s="9"/>
      <c r="P23" s="9"/>
      <c r="Q23" s="9"/>
      <c r="R23" s="9"/>
      <c r="S23" s="9"/>
      <c r="T23" s="9"/>
      <c r="U23" s="9"/>
      <c r="V23" s="9"/>
      <c r="W23" s="9"/>
      <c r="X23" s="9"/>
      <c r="Y23" s="9"/>
      <c r="Z23" s="9"/>
    </row>
    <row r="24" spans="1:26" ht="18.75" customHeight="1">
      <c r="A24" s="139" t="s">
        <v>15</v>
      </c>
      <c r="B24" s="140"/>
      <c r="C24" s="141"/>
      <c r="D24" s="8">
        <f>D23*15%</f>
        <v>450</v>
      </c>
      <c r="E24" s="8">
        <v>796</v>
      </c>
      <c r="F24" s="8">
        <v>796</v>
      </c>
      <c r="G24" s="8">
        <f>SUM(D24:F24)</f>
        <v>2042</v>
      </c>
      <c r="H24" s="9"/>
      <c r="I24" s="9"/>
      <c r="J24" s="9"/>
      <c r="K24" s="9"/>
      <c r="L24" s="9"/>
      <c r="M24" s="9"/>
      <c r="N24" s="9"/>
      <c r="O24" s="9"/>
      <c r="P24" s="9"/>
      <c r="Q24" s="9"/>
      <c r="R24" s="9"/>
      <c r="S24" s="9"/>
      <c r="T24" s="9"/>
      <c r="U24" s="9"/>
      <c r="V24" s="9"/>
      <c r="W24" s="9"/>
      <c r="X24" s="9"/>
      <c r="Y24" s="9"/>
      <c r="Z24" s="9"/>
    </row>
    <row r="25" spans="1:26" ht="18.75" customHeight="1">
      <c r="A25" s="142" t="s">
        <v>16</v>
      </c>
      <c r="B25" s="140"/>
      <c r="C25" s="141"/>
      <c r="D25" s="8">
        <f t="shared" ref="D25:G25" si="6">SUM(D23:D24)</f>
        <v>3450</v>
      </c>
      <c r="E25" s="8">
        <f t="shared" si="6"/>
        <v>3450</v>
      </c>
      <c r="F25" s="8" t="e">
        <f t="shared" si="6"/>
        <v>#REF!</v>
      </c>
      <c r="G25" s="8" t="e">
        <f t="shared" si="6"/>
        <v>#REF!</v>
      </c>
      <c r="H25" s="2"/>
      <c r="I25" s="2"/>
      <c r="J25" s="2"/>
      <c r="K25" s="2"/>
      <c r="L25" s="2"/>
      <c r="M25" s="2"/>
      <c r="N25" s="2"/>
      <c r="O25" s="2"/>
      <c r="P25" s="2"/>
      <c r="Q25" s="2"/>
      <c r="R25" s="2"/>
      <c r="S25" s="2"/>
      <c r="T25" s="2"/>
      <c r="U25" s="2"/>
      <c r="V25" s="2"/>
      <c r="W25" s="2"/>
      <c r="X25" s="2"/>
      <c r="Y25" s="2"/>
      <c r="Z25" s="2"/>
    </row>
    <row r="26" spans="1:26" ht="18.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 customHeight="1">
      <c r="A27" s="4" t="s">
        <v>17</v>
      </c>
      <c r="B27" s="3"/>
      <c r="C27" s="3"/>
      <c r="D27" s="3"/>
      <c r="E27" s="3"/>
      <c r="F27" s="3"/>
      <c r="G27" s="5" t="s">
        <v>2</v>
      </c>
      <c r="H27" s="2"/>
      <c r="I27" s="2"/>
      <c r="J27" s="2"/>
      <c r="K27" s="2"/>
      <c r="L27" s="2"/>
      <c r="M27" s="2"/>
      <c r="N27" s="2"/>
      <c r="O27" s="2"/>
      <c r="P27" s="2"/>
      <c r="Q27" s="2"/>
      <c r="R27" s="2"/>
      <c r="S27" s="2"/>
      <c r="T27" s="2"/>
      <c r="U27" s="2"/>
      <c r="V27" s="2"/>
      <c r="W27" s="2"/>
      <c r="X27" s="2"/>
      <c r="Y27" s="2"/>
      <c r="Z27" s="2"/>
    </row>
    <row r="28" spans="1:26" ht="13.5" customHeight="1">
      <c r="A28" s="146" t="s">
        <v>3</v>
      </c>
      <c r="B28" s="147"/>
      <c r="C28" s="148"/>
      <c r="D28" s="127" t="s">
        <v>4</v>
      </c>
      <c r="E28" s="127" t="s">
        <v>5</v>
      </c>
      <c r="F28" s="127" t="s">
        <v>6</v>
      </c>
      <c r="G28" s="127" t="s">
        <v>7</v>
      </c>
      <c r="H28" s="2"/>
      <c r="I28" s="2"/>
      <c r="J28" s="2"/>
      <c r="K28" s="2"/>
      <c r="L28" s="2"/>
      <c r="M28" s="2"/>
      <c r="N28" s="2"/>
      <c r="O28" s="2"/>
      <c r="P28" s="2"/>
      <c r="Q28" s="2"/>
      <c r="R28" s="2"/>
      <c r="S28" s="2"/>
      <c r="T28" s="2"/>
      <c r="U28" s="2"/>
      <c r="V28" s="2"/>
      <c r="W28" s="2"/>
      <c r="X28" s="2"/>
      <c r="Y28" s="2"/>
      <c r="Z28" s="2"/>
    </row>
    <row r="29" spans="1:26" ht="13.5" customHeight="1">
      <c r="A29" s="149"/>
      <c r="B29" s="150"/>
      <c r="C29" s="151"/>
      <c r="D29" s="128"/>
      <c r="E29" s="128"/>
      <c r="F29" s="128"/>
      <c r="G29" s="128"/>
      <c r="H29" s="2"/>
      <c r="I29" s="2"/>
      <c r="J29" s="2"/>
      <c r="K29" s="2"/>
      <c r="L29" s="2"/>
      <c r="M29" s="2"/>
      <c r="N29" s="2"/>
      <c r="O29" s="2"/>
      <c r="P29" s="2"/>
      <c r="Q29" s="2"/>
      <c r="R29" s="2"/>
      <c r="S29" s="2"/>
      <c r="T29" s="2"/>
      <c r="U29" s="2"/>
      <c r="V29" s="2"/>
      <c r="W29" s="2"/>
      <c r="X29" s="2"/>
      <c r="Y29" s="2"/>
      <c r="Z29" s="2"/>
    </row>
    <row r="30" spans="1:26" ht="20.25" customHeight="1">
      <c r="A30" s="143" t="s">
        <v>8</v>
      </c>
      <c r="B30" s="133" t="s">
        <v>9</v>
      </c>
      <c r="C30" s="134"/>
      <c r="D30" s="6">
        <f t="shared" ref="D30:F30" si="7">D6+D18</f>
        <v>0</v>
      </c>
      <c r="E30" s="6">
        <f t="shared" si="7"/>
        <v>0</v>
      </c>
      <c r="F30" s="6" t="e">
        <f t="shared" si="7"/>
        <v>#REF!</v>
      </c>
      <c r="G30" s="7" t="e">
        <f t="shared" ref="G30:G34" si="8">SUM(D30:F30)</f>
        <v>#REF!</v>
      </c>
      <c r="H30" s="2"/>
      <c r="I30" s="2"/>
      <c r="J30" s="2"/>
      <c r="K30" s="2"/>
      <c r="L30" s="2"/>
      <c r="M30" s="2"/>
      <c r="N30" s="2"/>
      <c r="O30" s="2"/>
      <c r="P30" s="2"/>
      <c r="Q30" s="2"/>
      <c r="R30" s="2"/>
      <c r="S30" s="2"/>
      <c r="T30" s="2"/>
      <c r="U30" s="2"/>
      <c r="V30" s="2"/>
      <c r="W30" s="2"/>
      <c r="X30" s="2"/>
      <c r="Y30" s="2"/>
      <c r="Z30" s="2"/>
    </row>
    <row r="31" spans="1:26" ht="20.25" customHeight="1">
      <c r="A31" s="144"/>
      <c r="B31" s="129" t="s">
        <v>10</v>
      </c>
      <c r="C31" s="130"/>
      <c r="D31" s="6">
        <f t="shared" ref="D31:F31" si="9">D7+D19</f>
        <v>2000</v>
      </c>
      <c r="E31" s="6">
        <f t="shared" si="9"/>
        <v>2000</v>
      </c>
      <c r="F31" s="6" t="e">
        <f t="shared" si="9"/>
        <v>#REF!</v>
      </c>
      <c r="G31" s="8" t="e">
        <f t="shared" si="8"/>
        <v>#REF!</v>
      </c>
      <c r="H31" s="9"/>
      <c r="I31" s="9"/>
      <c r="J31" s="9"/>
      <c r="K31" s="9"/>
      <c r="L31" s="9"/>
      <c r="M31" s="9"/>
      <c r="N31" s="9"/>
      <c r="O31" s="9"/>
      <c r="P31" s="9"/>
      <c r="Q31" s="9"/>
      <c r="R31" s="9"/>
      <c r="S31" s="9"/>
      <c r="T31" s="9"/>
      <c r="U31" s="9"/>
      <c r="V31" s="9"/>
      <c r="W31" s="9"/>
      <c r="X31" s="9"/>
      <c r="Y31" s="9"/>
      <c r="Z31" s="9"/>
    </row>
    <row r="32" spans="1:26" ht="19.5" customHeight="1">
      <c r="A32" s="144"/>
      <c r="B32" s="131" t="s">
        <v>11</v>
      </c>
      <c r="C32" s="132"/>
      <c r="D32" s="6">
        <f t="shared" ref="D32:F32" si="10">D8+D20</f>
        <v>1000</v>
      </c>
      <c r="E32" s="6">
        <f t="shared" si="10"/>
        <v>654</v>
      </c>
      <c r="F32" s="6" t="e">
        <f t="shared" si="10"/>
        <v>#REF!</v>
      </c>
      <c r="G32" s="8" t="e">
        <f t="shared" si="8"/>
        <v>#REF!</v>
      </c>
      <c r="H32" s="9"/>
      <c r="I32" s="9"/>
      <c r="J32" s="9"/>
      <c r="K32" s="9"/>
      <c r="L32" s="9"/>
      <c r="M32" s="9"/>
      <c r="N32" s="9"/>
      <c r="O32" s="9"/>
      <c r="P32" s="9"/>
      <c r="Q32" s="9"/>
      <c r="R32" s="9"/>
      <c r="S32" s="9"/>
      <c r="T32" s="9"/>
      <c r="U32" s="9"/>
      <c r="V32" s="9"/>
      <c r="W32" s="9"/>
      <c r="X32" s="9"/>
      <c r="Y32" s="9"/>
      <c r="Z32" s="9"/>
    </row>
    <row r="33" spans="1:26" ht="19.5" customHeight="1">
      <c r="A33" s="144"/>
      <c r="B33" s="131" t="s">
        <v>12</v>
      </c>
      <c r="C33" s="132"/>
      <c r="D33" s="6">
        <f t="shared" ref="D33:F33" si="11">D9+D21</f>
        <v>0</v>
      </c>
      <c r="E33" s="6">
        <f t="shared" si="11"/>
        <v>0</v>
      </c>
      <c r="F33" s="6" t="e">
        <f t="shared" si="11"/>
        <v>#REF!</v>
      </c>
      <c r="G33" s="8" t="e">
        <f t="shared" si="8"/>
        <v>#REF!</v>
      </c>
      <c r="H33" s="9"/>
      <c r="I33" s="9"/>
      <c r="J33" s="9"/>
      <c r="K33" s="9"/>
      <c r="L33" s="9"/>
      <c r="M33" s="9"/>
      <c r="N33" s="9"/>
      <c r="O33" s="9"/>
      <c r="P33" s="9"/>
      <c r="Q33" s="9"/>
      <c r="R33" s="9"/>
      <c r="S33" s="9"/>
      <c r="T33" s="9"/>
      <c r="U33" s="9"/>
      <c r="V33" s="9"/>
      <c r="W33" s="9"/>
      <c r="X33" s="9"/>
      <c r="Y33" s="9"/>
      <c r="Z33" s="9"/>
    </row>
    <row r="34" spans="1:26" ht="19.5" customHeight="1">
      <c r="A34" s="145"/>
      <c r="B34" s="135" t="s">
        <v>13</v>
      </c>
      <c r="C34" s="134"/>
      <c r="D34" s="6">
        <f t="shared" ref="D34:F34" si="12">D10+D22</f>
        <v>0</v>
      </c>
      <c r="E34" s="6">
        <f t="shared" si="12"/>
        <v>0</v>
      </c>
      <c r="F34" s="6" t="e">
        <f t="shared" si="12"/>
        <v>#REF!</v>
      </c>
      <c r="G34" s="8" t="e">
        <f t="shared" si="8"/>
        <v>#REF!</v>
      </c>
      <c r="H34" s="9"/>
      <c r="I34" s="9"/>
      <c r="J34" s="9"/>
      <c r="K34" s="9"/>
      <c r="L34" s="9"/>
      <c r="M34" s="9"/>
      <c r="N34" s="9"/>
      <c r="O34" s="9"/>
      <c r="P34" s="9"/>
      <c r="Q34" s="9"/>
      <c r="R34" s="9"/>
      <c r="S34" s="9"/>
      <c r="T34" s="9"/>
      <c r="U34" s="9"/>
      <c r="V34" s="9"/>
      <c r="W34" s="9"/>
      <c r="X34" s="9"/>
      <c r="Y34" s="9"/>
      <c r="Z34" s="9"/>
    </row>
    <row r="35" spans="1:26" ht="18.75" customHeight="1">
      <c r="A35" s="136" t="s">
        <v>14</v>
      </c>
      <c r="B35" s="137"/>
      <c r="C35" s="138"/>
      <c r="D35" s="8">
        <f t="shared" ref="D35:G35" si="13">SUM(D30:D34)</f>
        <v>3000</v>
      </c>
      <c r="E35" s="8">
        <f t="shared" si="13"/>
        <v>2654</v>
      </c>
      <c r="F35" s="8" t="e">
        <f t="shared" si="13"/>
        <v>#REF!</v>
      </c>
      <c r="G35" s="8" t="e">
        <f t="shared" si="13"/>
        <v>#REF!</v>
      </c>
      <c r="H35" s="9"/>
      <c r="I35" s="9"/>
      <c r="J35" s="9"/>
      <c r="K35" s="9"/>
      <c r="L35" s="9"/>
      <c r="M35" s="9"/>
      <c r="N35" s="9"/>
      <c r="O35" s="9"/>
      <c r="P35" s="9"/>
      <c r="Q35" s="9"/>
      <c r="R35" s="9"/>
      <c r="S35" s="9"/>
      <c r="T35" s="9"/>
      <c r="U35" s="9"/>
      <c r="V35" s="9"/>
      <c r="W35" s="9"/>
      <c r="X35" s="9"/>
      <c r="Y35" s="9"/>
      <c r="Z35" s="9"/>
    </row>
    <row r="36" spans="1:26" ht="18.75" customHeight="1">
      <c r="A36" s="139" t="s">
        <v>15</v>
      </c>
      <c r="B36" s="140"/>
      <c r="C36" s="141"/>
      <c r="D36" s="8">
        <f t="shared" ref="D36:F36" si="14">D12+D24</f>
        <v>450</v>
      </c>
      <c r="E36" s="8">
        <f t="shared" si="14"/>
        <v>796</v>
      </c>
      <c r="F36" s="8" t="e">
        <f t="shared" si="14"/>
        <v>#REF!</v>
      </c>
      <c r="G36" s="8" t="e">
        <f>SUM(D36:F36)</f>
        <v>#REF!</v>
      </c>
      <c r="H36" s="9"/>
      <c r="I36" s="9"/>
      <c r="J36" s="9"/>
      <c r="K36" s="9"/>
      <c r="L36" s="9"/>
      <c r="M36" s="9"/>
      <c r="N36" s="9"/>
      <c r="O36" s="9"/>
      <c r="P36" s="9"/>
      <c r="Q36" s="9"/>
      <c r="R36" s="9"/>
      <c r="S36" s="9"/>
      <c r="T36" s="9"/>
      <c r="U36" s="9"/>
      <c r="V36" s="9"/>
      <c r="W36" s="9"/>
      <c r="X36" s="9"/>
      <c r="Y36" s="9"/>
      <c r="Z36" s="9"/>
    </row>
    <row r="37" spans="1:26" ht="18.75" customHeight="1">
      <c r="A37" s="142" t="s">
        <v>16</v>
      </c>
      <c r="B37" s="140"/>
      <c r="C37" s="141"/>
      <c r="D37" s="8">
        <f t="shared" ref="D37:G37" si="15">SUM(D35:D36)</f>
        <v>3450</v>
      </c>
      <c r="E37" s="8">
        <f t="shared" si="15"/>
        <v>3450</v>
      </c>
      <c r="F37" s="8" t="e">
        <f t="shared" si="15"/>
        <v>#REF!</v>
      </c>
      <c r="G37" s="8" t="e">
        <f t="shared" si="15"/>
        <v>#REF!</v>
      </c>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ustomSheetViews>
    <customSheetView guid="{F6CC9001-D4DB-49E7-BBD9-A25F027CF3C7}">
      <selection activeCell="A16" sqref="A16:C17"/>
      <pageMargins left="0.78740157480314965" right="0.78740157480314965" top="0.78740157480314965" bottom="0.78740157480314965" header="0" footer="0"/>
      <pageSetup paperSize="9" scale="84" orientation="portrait" r:id="rId1"/>
      <headerFooter>
        <oddHeader>&amp;R&amp;A</oddHeader>
        <oddFooter>&amp;R&amp;D</oddFooter>
      </headerFooter>
    </customSheetView>
    <customSheetView guid="{9D085479-0B63-44B4-9268-025006D95A5B}">
      <selection activeCell="H10" sqref="H10"/>
      <pageMargins left="0.78740157480314965" right="0.78740157480314965" top="0.78740157480314965" bottom="0.78740157480314965" header="0" footer="0"/>
      <pageSetup paperSize="9" scale="84" orientation="portrait" r:id="rId2"/>
      <headerFooter>
        <oddHeader>&amp;R&amp;A</oddHeader>
        <oddFooter>&amp;R&amp;D</oddFooter>
      </headerFooter>
    </customSheetView>
  </customSheetViews>
  <mergeCells count="43">
    <mergeCell ref="D2:G2"/>
    <mergeCell ref="A35:C35"/>
    <mergeCell ref="A36:C36"/>
    <mergeCell ref="A37:C37"/>
    <mergeCell ref="A28:C29"/>
    <mergeCell ref="A30:A34"/>
    <mergeCell ref="B30:C30"/>
    <mergeCell ref="B31:C31"/>
    <mergeCell ref="B32:C32"/>
    <mergeCell ref="B33:C33"/>
    <mergeCell ref="B34:C34"/>
    <mergeCell ref="B6:C6"/>
    <mergeCell ref="E16:E17"/>
    <mergeCell ref="F16:F17"/>
    <mergeCell ref="G16:G17"/>
    <mergeCell ref="A16:C17"/>
    <mergeCell ref="A4:C5"/>
    <mergeCell ref="D4:D5"/>
    <mergeCell ref="E4:E5"/>
    <mergeCell ref="F4:F5"/>
    <mergeCell ref="B7:C7"/>
    <mergeCell ref="G4:G5"/>
    <mergeCell ref="D28:D29"/>
    <mergeCell ref="E28:E29"/>
    <mergeCell ref="F28:F29"/>
    <mergeCell ref="G28:G29"/>
    <mergeCell ref="D16:D17"/>
    <mergeCell ref="A23:C23"/>
    <mergeCell ref="A24:C24"/>
    <mergeCell ref="A25:C25"/>
    <mergeCell ref="A18:A22"/>
    <mergeCell ref="A6:A10"/>
    <mergeCell ref="B18:C18"/>
    <mergeCell ref="B19:C19"/>
    <mergeCell ref="B20:C20"/>
    <mergeCell ref="B21:C21"/>
    <mergeCell ref="B22:C22"/>
    <mergeCell ref="B8:C8"/>
    <mergeCell ref="B9:C9"/>
    <mergeCell ref="B10:C10"/>
    <mergeCell ref="A11:C11"/>
    <mergeCell ref="A12:C12"/>
    <mergeCell ref="A13:C13"/>
  </mergeCells>
  <phoneticPr fontId="8"/>
  <pageMargins left="0.78740157480314965" right="0.78740157480314965" top="0.78740157480314965" bottom="0.78740157480314965" header="0" footer="0"/>
  <pageSetup paperSize="9" scale="84" orientation="portrait" r:id="rId3"/>
  <headerFooter>
    <oddHeader>&amp;R&amp;A</oddHeader>
    <oddFooter>&amp;R&amp;D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topLeftCell="A3" zoomScaleNormal="100" workbookViewId="0">
      <selection activeCell="I21" sqref="I21"/>
    </sheetView>
  </sheetViews>
  <sheetFormatPr defaultColWidth="14.42578125" defaultRowHeight="15" customHeight="1"/>
  <cols>
    <col min="1" max="1" width="4.5703125" customWidth="1"/>
    <col min="2" max="3" width="10.5703125" customWidth="1"/>
    <col min="4" max="7" width="19.7109375" customWidth="1"/>
    <col min="8"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19</v>
      </c>
      <c r="B2" s="3"/>
      <c r="C2" s="3"/>
      <c r="D2" s="155" t="s">
        <v>181</v>
      </c>
      <c r="E2" s="155"/>
      <c r="F2" s="155"/>
      <c r="G2" s="155"/>
      <c r="H2" s="2"/>
      <c r="I2" s="2"/>
      <c r="J2" s="2"/>
      <c r="K2" s="2"/>
      <c r="L2" s="2"/>
      <c r="M2" s="2"/>
      <c r="N2" s="2"/>
      <c r="O2" s="2"/>
      <c r="P2" s="2"/>
      <c r="Q2" s="2"/>
      <c r="R2" s="2"/>
      <c r="S2" s="2"/>
      <c r="T2" s="2"/>
      <c r="U2" s="2"/>
      <c r="V2" s="2"/>
      <c r="W2" s="2"/>
      <c r="X2" s="2"/>
      <c r="Y2" s="2"/>
      <c r="Z2" s="2"/>
    </row>
    <row r="3" spans="1:26" ht="24" customHeight="1">
      <c r="A3" s="4" t="s">
        <v>184</v>
      </c>
      <c r="B3" s="13"/>
      <c r="C3" s="13"/>
      <c r="D3" s="13"/>
      <c r="E3" s="13"/>
      <c r="F3" s="13"/>
      <c r="G3" s="5" t="s">
        <v>2</v>
      </c>
      <c r="H3" s="4"/>
      <c r="I3" s="4"/>
      <c r="J3" s="4"/>
      <c r="K3" s="4"/>
      <c r="L3" s="4"/>
      <c r="M3" s="4"/>
      <c r="N3" s="4"/>
      <c r="O3" s="4"/>
      <c r="P3" s="4"/>
      <c r="Q3" s="4"/>
      <c r="R3" s="4"/>
      <c r="S3" s="4"/>
      <c r="T3" s="4"/>
      <c r="U3" s="4"/>
      <c r="V3" s="4"/>
      <c r="W3" s="4"/>
      <c r="X3" s="4"/>
      <c r="Y3" s="4"/>
      <c r="Z3" s="4"/>
    </row>
    <row r="4" spans="1:26" ht="13.5" customHeight="1">
      <c r="A4" s="146" t="s">
        <v>3</v>
      </c>
      <c r="B4" s="147"/>
      <c r="C4" s="148"/>
      <c r="D4" s="127" t="s">
        <v>4</v>
      </c>
      <c r="E4" s="127" t="s">
        <v>5</v>
      </c>
      <c r="F4" s="127" t="s">
        <v>6</v>
      </c>
      <c r="G4" s="127" t="s">
        <v>7</v>
      </c>
      <c r="H4" s="2"/>
      <c r="I4" s="2"/>
      <c r="J4" s="2"/>
      <c r="K4" s="2"/>
      <c r="L4" s="2"/>
      <c r="M4" s="2"/>
      <c r="N4" s="2"/>
      <c r="O4" s="2"/>
      <c r="P4" s="2"/>
      <c r="Q4" s="2"/>
      <c r="R4" s="2"/>
      <c r="S4" s="2"/>
      <c r="T4" s="2"/>
      <c r="U4" s="2"/>
      <c r="V4" s="2"/>
      <c r="W4" s="2"/>
      <c r="X4" s="2"/>
      <c r="Y4" s="2"/>
      <c r="Z4" s="2"/>
    </row>
    <row r="5" spans="1:26" ht="13.5" customHeight="1">
      <c r="A5" s="149"/>
      <c r="B5" s="150"/>
      <c r="C5" s="151"/>
      <c r="D5" s="128"/>
      <c r="E5" s="128"/>
      <c r="F5" s="128"/>
      <c r="G5" s="128"/>
      <c r="H5" s="2"/>
      <c r="I5" s="2"/>
      <c r="J5" s="2"/>
      <c r="K5" s="2"/>
      <c r="L5" s="2"/>
      <c r="M5" s="2"/>
      <c r="N5" s="2"/>
      <c r="O5" s="2"/>
      <c r="P5" s="2"/>
      <c r="Q5" s="2"/>
      <c r="R5" s="2"/>
      <c r="S5" s="2"/>
      <c r="T5" s="2"/>
      <c r="U5" s="2"/>
      <c r="V5" s="2"/>
      <c r="W5" s="2"/>
      <c r="X5" s="2"/>
      <c r="Y5" s="2"/>
      <c r="Z5" s="2"/>
    </row>
    <row r="6" spans="1:26" ht="20.25" customHeight="1">
      <c r="A6" s="143" t="s">
        <v>8</v>
      </c>
      <c r="B6" s="133" t="s">
        <v>9</v>
      </c>
      <c r="C6" s="134"/>
      <c r="D6" s="6">
        <f>'共同機関③ 2023年度'!D17</f>
        <v>0</v>
      </c>
      <c r="E6" s="7">
        <f>'共同機関③ 2024年度'!D17</f>
        <v>0</v>
      </c>
      <c r="F6" s="7" t="e">
        <f>#REF!</f>
        <v>#REF!</v>
      </c>
      <c r="G6" s="7" t="e">
        <f t="shared" ref="G6:G10" si="0">SUM(D6:F6)</f>
        <v>#REF!</v>
      </c>
      <c r="H6" s="2"/>
      <c r="I6" s="2"/>
      <c r="J6" s="2"/>
      <c r="K6" s="2"/>
      <c r="L6" s="2"/>
      <c r="M6" s="2"/>
      <c r="N6" s="2"/>
      <c r="O6" s="2"/>
      <c r="P6" s="2"/>
      <c r="Q6" s="2"/>
      <c r="R6" s="2"/>
      <c r="S6" s="2"/>
      <c r="T6" s="2"/>
      <c r="U6" s="2"/>
      <c r="V6" s="2"/>
      <c r="W6" s="2"/>
      <c r="X6" s="2"/>
      <c r="Y6" s="2"/>
      <c r="Z6" s="2"/>
    </row>
    <row r="7" spans="1:26" ht="20.25" customHeight="1">
      <c r="A7" s="144"/>
      <c r="B7" s="129" t="s">
        <v>10</v>
      </c>
      <c r="C7" s="130"/>
      <c r="D7" s="8">
        <f>'共同機関③ 2023年度'!D24</f>
        <v>0</v>
      </c>
      <c r="E7" s="8">
        <f>'共同機関③ 2024年度'!D24</f>
        <v>0</v>
      </c>
      <c r="F7" s="8" t="e">
        <f>#REF!</f>
        <v>#REF!</v>
      </c>
      <c r="G7" s="8" t="e">
        <f t="shared" si="0"/>
        <v>#REF!</v>
      </c>
      <c r="H7" s="9"/>
      <c r="I7" s="9"/>
      <c r="J7" s="9"/>
      <c r="K7" s="9"/>
      <c r="L7" s="9"/>
      <c r="M7" s="9"/>
      <c r="N7" s="9"/>
      <c r="O7" s="9"/>
      <c r="P7" s="9"/>
      <c r="Q7" s="9"/>
      <c r="R7" s="9"/>
      <c r="S7" s="9"/>
      <c r="T7" s="9"/>
      <c r="U7" s="9"/>
      <c r="V7" s="9"/>
      <c r="W7" s="9"/>
      <c r="X7" s="9"/>
      <c r="Y7" s="9"/>
      <c r="Z7" s="9"/>
    </row>
    <row r="8" spans="1:26" ht="19.5" customHeight="1">
      <c r="A8" s="144"/>
      <c r="B8" s="131" t="s">
        <v>11</v>
      </c>
      <c r="C8" s="132"/>
      <c r="D8" s="8">
        <f>'共同機関③ 2023年度'!D31</f>
        <v>0</v>
      </c>
      <c r="E8" s="8">
        <f>'共同機関③ 2024年度'!D31</f>
        <v>0</v>
      </c>
      <c r="F8" s="8" t="e">
        <f>#REF!</f>
        <v>#REF!</v>
      </c>
      <c r="G8" s="8" t="e">
        <f t="shared" si="0"/>
        <v>#REF!</v>
      </c>
      <c r="H8" s="9"/>
      <c r="I8" s="9"/>
      <c r="J8" s="9"/>
      <c r="K8" s="9"/>
      <c r="L8" s="9"/>
      <c r="M8" s="9"/>
      <c r="N8" s="9"/>
      <c r="O8" s="9"/>
      <c r="P8" s="9"/>
      <c r="Q8" s="9"/>
      <c r="R8" s="9"/>
      <c r="S8" s="9"/>
      <c r="T8" s="9"/>
      <c r="U8" s="9"/>
      <c r="V8" s="9"/>
      <c r="W8" s="9"/>
      <c r="X8" s="9"/>
      <c r="Y8" s="9"/>
      <c r="Z8" s="9"/>
    </row>
    <row r="9" spans="1:26" ht="19.5" customHeight="1">
      <c r="A9" s="144"/>
      <c r="B9" s="131" t="s">
        <v>12</v>
      </c>
      <c r="C9" s="132"/>
      <c r="D9" s="8">
        <f>'共同機関③ 2023年度'!D39</f>
        <v>0</v>
      </c>
      <c r="E9" s="8">
        <f>'共同機関③ 2024年度'!D39</f>
        <v>0</v>
      </c>
      <c r="F9" s="8" t="e">
        <f>#REF!</f>
        <v>#REF!</v>
      </c>
      <c r="G9" s="8" t="e">
        <f t="shared" si="0"/>
        <v>#REF!</v>
      </c>
      <c r="H9" s="9"/>
      <c r="I9" s="9"/>
      <c r="J9" s="9"/>
      <c r="K9" s="9"/>
      <c r="L9" s="9"/>
      <c r="M9" s="9"/>
      <c r="N9" s="9"/>
      <c r="O9" s="9"/>
      <c r="P9" s="9"/>
      <c r="Q9" s="9"/>
      <c r="R9" s="9"/>
      <c r="S9" s="9"/>
      <c r="T9" s="9"/>
      <c r="U9" s="9"/>
      <c r="V9" s="9"/>
      <c r="W9" s="9"/>
      <c r="X9" s="9"/>
      <c r="Y9" s="9"/>
      <c r="Z9" s="9"/>
    </row>
    <row r="10" spans="1:26" ht="19.5" customHeight="1">
      <c r="A10" s="145"/>
      <c r="B10" s="135" t="s">
        <v>13</v>
      </c>
      <c r="C10" s="134"/>
      <c r="D10" s="8">
        <f>'共同機関③ 2023年度'!D52</f>
        <v>0</v>
      </c>
      <c r="E10" s="8">
        <f>'共同機関③ 2024年度'!D52</f>
        <v>0</v>
      </c>
      <c r="F10" s="8" t="e">
        <f>#REF!</f>
        <v>#REF!</v>
      </c>
      <c r="G10" s="8" t="e">
        <f t="shared" si="0"/>
        <v>#REF!</v>
      </c>
      <c r="H10" s="9"/>
      <c r="I10" s="9"/>
      <c r="J10" s="9"/>
      <c r="K10" s="9"/>
      <c r="L10" s="9"/>
      <c r="M10" s="9"/>
      <c r="N10" s="9"/>
      <c r="O10" s="9"/>
      <c r="P10" s="9"/>
      <c r="Q10" s="9"/>
      <c r="R10" s="9"/>
      <c r="S10" s="9"/>
      <c r="T10" s="9"/>
      <c r="U10" s="9"/>
      <c r="V10" s="9"/>
      <c r="W10" s="9"/>
      <c r="X10" s="9"/>
      <c r="Y10" s="9"/>
      <c r="Z10" s="9"/>
    </row>
    <row r="11" spans="1:26" ht="18.75" customHeight="1">
      <c r="A11" s="136" t="s">
        <v>14</v>
      </c>
      <c r="B11" s="137"/>
      <c r="C11" s="138"/>
      <c r="D11" s="8">
        <f t="shared" ref="D11:G11" si="1">SUM(D6:D10)</f>
        <v>0</v>
      </c>
      <c r="E11" s="8">
        <f t="shared" si="1"/>
        <v>0</v>
      </c>
      <c r="F11" s="8" t="e">
        <f t="shared" si="1"/>
        <v>#REF!</v>
      </c>
      <c r="G11" s="8" t="e">
        <f t="shared" si="1"/>
        <v>#REF!</v>
      </c>
      <c r="H11" s="9"/>
      <c r="I11" s="9"/>
      <c r="J11" s="9"/>
      <c r="K11" s="9"/>
      <c r="L11" s="9"/>
      <c r="M11" s="9"/>
      <c r="N11" s="9"/>
      <c r="O11" s="9"/>
      <c r="P11" s="9"/>
      <c r="Q11" s="9"/>
      <c r="R11" s="9"/>
      <c r="S11" s="9"/>
      <c r="T11" s="9"/>
      <c r="U11" s="9"/>
      <c r="V11" s="9"/>
      <c r="W11" s="9"/>
      <c r="X11" s="9"/>
      <c r="Y11" s="9"/>
      <c r="Z11" s="9"/>
    </row>
    <row r="12" spans="1:26" ht="18.75" customHeight="1">
      <c r="A12" s="139" t="s">
        <v>15</v>
      </c>
      <c r="B12" s="140"/>
      <c r="C12" s="141"/>
      <c r="D12" s="8">
        <f>D11*0.15</f>
        <v>0</v>
      </c>
      <c r="E12" s="8">
        <f t="shared" ref="E12:F12" si="2">E11*0.15</f>
        <v>0</v>
      </c>
      <c r="F12" s="8" t="e">
        <f t="shared" si="2"/>
        <v>#REF!</v>
      </c>
      <c r="G12" s="8" t="e">
        <f>SUM(D12:F12)</f>
        <v>#REF!</v>
      </c>
      <c r="H12" s="9"/>
      <c r="I12" s="9"/>
      <c r="J12" s="9"/>
      <c r="K12" s="9"/>
      <c r="L12" s="9"/>
      <c r="M12" s="9"/>
      <c r="N12" s="9"/>
      <c r="O12" s="9"/>
      <c r="P12" s="9"/>
      <c r="Q12" s="9"/>
      <c r="R12" s="9"/>
      <c r="S12" s="9"/>
      <c r="T12" s="9"/>
      <c r="U12" s="9"/>
      <c r="V12" s="9"/>
      <c r="W12" s="9"/>
      <c r="X12" s="9"/>
      <c r="Y12" s="9"/>
      <c r="Z12" s="9"/>
    </row>
    <row r="13" spans="1:26" ht="18.75" customHeight="1">
      <c r="A13" s="142" t="s">
        <v>16</v>
      </c>
      <c r="B13" s="140"/>
      <c r="C13" s="141"/>
      <c r="D13" s="8">
        <f t="shared" ref="D13:G13" si="3">SUM(D11:D12)</f>
        <v>0</v>
      </c>
      <c r="E13" s="8">
        <f t="shared" si="3"/>
        <v>0</v>
      </c>
      <c r="F13" s="8" t="e">
        <f t="shared" si="3"/>
        <v>#REF!</v>
      </c>
      <c r="G13" s="8" t="e">
        <f t="shared" si="3"/>
        <v>#REF!</v>
      </c>
      <c r="H13" s="2"/>
      <c r="I13" s="2"/>
      <c r="J13" s="2"/>
      <c r="K13" s="2"/>
      <c r="L13" s="2"/>
      <c r="M13" s="2"/>
      <c r="N13" s="2"/>
      <c r="O13" s="2"/>
      <c r="P13" s="2"/>
      <c r="Q13" s="2"/>
      <c r="R13" s="2"/>
      <c r="S13" s="2"/>
      <c r="T13" s="2"/>
      <c r="U13" s="2"/>
      <c r="V13" s="2"/>
      <c r="W13" s="2"/>
      <c r="X13" s="2"/>
      <c r="Y13" s="2"/>
      <c r="Z13" s="2"/>
    </row>
    <row r="14" spans="1:26" ht="18.75" customHeight="1">
      <c r="A14" s="11"/>
      <c r="B14" s="12"/>
      <c r="C14" s="12"/>
      <c r="D14" s="12"/>
      <c r="E14" s="2"/>
      <c r="F14" s="2"/>
      <c r="G14" s="2"/>
      <c r="H14" s="2"/>
      <c r="I14" s="2"/>
      <c r="J14" s="2"/>
      <c r="K14" s="2"/>
      <c r="L14" s="2"/>
      <c r="M14" s="2"/>
      <c r="N14" s="2"/>
      <c r="O14" s="2"/>
      <c r="P14" s="2"/>
      <c r="Q14" s="2"/>
      <c r="R14" s="2"/>
      <c r="S14" s="2"/>
      <c r="T14" s="2"/>
      <c r="U14" s="2"/>
      <c r="V14" s="2"/>
      <c r="W14" s="2"/>
      <c r="X14" s="2"/>
      <c r="Y14" s="2"/>
      <c r="Z14" s="2"/>
    </row>
    <row r="15" spans="1:26" ht="24" customHeight="1">
      <c r="A15" s="4" t="s">
        <v>217</v>
      </c>
      <c r="B15" s="3"/>
      <c r="C15" s="3"/>
      <c r="D15" s="3"/>
      <c r="E15" s="3"/>
      <c r="F15" s="3"/>
      <c r="G15" s="5" t="s">
        <v>2</v>
      </c>
      <c r="H15" s="2"/>
      <c r="I15" s="2"/>
      <c r="J15" s="2"/>
      <c r="K15" s="2"/>
      <c r="L15" s="2"/>
      <c r="M15" s="2"/>
      <c r="N15" s="2"/>
      <c r="O15" s="2"/>
      <c r="P15" s="2"/>
      <c r="Q15" s="2"/>
      <c r="R15" s="2"/>
      <c r="S15" s="2"/>
      <c r="T15" s="2"/>
      <c r="U15" s="2"/>
      <c r="V15" s="2"/>
      <c r="W15" s="2"/>
      <c r="X15" s="2"/>
      <c r="Y15" s="2"/>
      <c r="Z15" s="2"/>
    </row>
    <row r="16" spans="1:26" ht="13.5" customHeight="1">
      <c r="A16" s="146" t="s">
        <v>3</v>
      </c>
      <c r="B16" s="147"/>
      <c r="C16" s="148"/>
      <c r="D16" s="127" t="s">
        <v>4</v>
      </c>
      <c r="E16" s="127" t="s">
        <v>5</v>
      </c>
      <c r="F16" s="127" t="s">
        <v>6</v>
      </c>
      <c r="G16" s="127" t="s">
        <v>7</v>
      </c>
      <c r="H16" s="2"/>
      <c r="I16" s="2"/>
      <c r="J16" s="2"/>
      <c r="K16" s="2"/>
      <c r="L16" s="2"/>
      <c r="M16" s="2"/>
      <c r="N16" s="2"/>
      <c r="O16" s="2"/>
      <c r="P16" s="2"/>
      <c r="Q16" s="2"/>
      <c r="R16" s="2"/>
      <c r="S16" s="2"/>
      <c r="T16" s="2"/>
      <c r="U16" s="2"/>
      <c r="V16" s="2"/>
      <c r="W16" s="2"/>
      <c r="X16" s="2"/>
      <c r="Y16" s="2"/>
      <c r="Z16" s="2"/>
    </row>
    <row r="17" spans="1:26" ht="13.5" customHeight="1">
      <c r="A17" s="149"/>
      <c r="B17" s="150"/>
      <c r="C17" s="151"/>
      <c r="D17" s="128"/>
      <c r="E17" s="128"/>
      <c r="F17" s="128"/>
      <c r="G17" s="128"/>
      <c r="H17" s="2"/>
      <c r="I17" s="2"/>
      <c r="J17" s="2"/>
      <c r="K17" s="2"/>
      <c r="L17" s="2"/>
      <c r="M17" s="2"/>
      <c r="N17" s="2"/>
      <c r="O17" s="2"/>
      <c r="P17" s="2"/>
      <c r="Q17" s="2"/>
      <c r="R17" s="2"/>
      <c r="S17" s="2"/>
      <c r="T17" s="2"/>
      <c r="U17" s="2"/>
      <c r="V17" s="2"/>
      <c r="W17" s="2"/>
      <c r="X17" s="2"/>
      <c r="Y17" s="2"/>
      <c r="Z17" s="2"/>
    </row>
    <row r="18" spans="1:26" ht="20.25" customHeight="1">
      <c r="A18" s="143" t="s">
        <v>8</v>
      </c>
      <c r="B18" s="133" t="s">
        <v>9</v>
      </c>
      <c r="C18" s="134"/>
      <c r="D18" s="6">
        <f>'共同機関③ 2023年度'!D70</f>
        <v>15000</v>
      </c>
      <c r="E18" s="7">
        <f>'共同機関③ 2024年度'!D70</f>
        <v>0</v>
      </c>
      <c r="F18" s="7" t="e">
        <f>#REF!</f>
        <v>#REF!</v>
      </c>
      <c r="G18" s="7" t="e">
        <f t="shared" ref="G18:G22" si="4">SUM(D18:F18)</f>
        <v>#REF!</v>
      </c>
      <c r="H18" s="2"/>
      <c r="I18" s="2"/>
      <c r="J18" s="2"/>
      <c r="K18" s="2"/>
      <c r="L18" s="2"/>
      <c r="M18" s="2"/>
      <c r="N18" s="2"/>
      <c r="O18" s="2"/>
      <c r="P18" s="2"/>
      <c r="Q18" s="2"/>
      <c r="R18" s="2"/>
      <c r="S18" s="2"/>
      <c r="T18" s="2"/>
      <c r="U18" s="2"/>
      <c r="V18" s="2"/>
      <c r="W18" s="2"/>
      <c r="X18" s="2"/>
      <c r="Y18" s="2"/>
      <c r="Z18" s="2"/>
    </row>
    <row r="19" spans="1:26" ht="20.25" customHeight="1">
      <c r="A19" s="144"/>
      <c r="B19" s="129" t="s">
        <v>10</v>
      </c>
      <c r="C19" s="130"/>
      <c r="D19" s="8">
        <f>'共同機関③ 2023年度'!D77</f>
        <v>2000</v>
      </c>
      <c r="E19" s="8">
        <f>'共同機関③ 2024年度'!D77</f>
        <v>2000</v>
      </c>
      <c r="F19" s="8" t="e">
        <f>#REF!</f>
        <v>#REF!</v>
      </c>
      <c r="G19" s="8" t="e">
        <f t="shared" si="4"/>
        <v>#REF!</v>
      </c>
      <c r="H19" s="9"/>
      <c r="I19" s="9"/>
      <c r="J19" s="9"/>
      <c r="K19" s="9"/>
      <c r="L19" s="9"/>
      <c r="M19" s="9"/>
      <c r="N19" s="9"/>
      <c r="O19" s="9"/>
      <c r="P19" s="9"/>
      <c r="Q19" s="9"/>
      <c r="R19" s="9"/>
      <c r="S19" s="9"/>
      <c r="T19" s="9"/>
      <c r="U19" s="9"/>
      <c r="V19" s="9"/>
      <c r="W19" s="9"/>
      <c r="X19" s="9"/>
      <c r="Y19" s="9"/>
      <c r="Z19" s="9"/>
    </row>
    <row r="20" spans="1:26" ht="19.5" customHeight="1">
      <c r="A20" s="144"/>
      <c r="B20" s="131" t="s">
        <v>11</v>
      </c>
      <c r="C20" s="132"/>
      <c r="D20" s="8">
        <f>'共同機関③ 2023年度'!D84</f>
        <v>300</v>
      </c>
      <c r="E20" s="8">
        <f>'共同機関③ 2024年度'!D84</f>
        <v>300</v>
      </c>
      <c r="F20" s="8" t="e">
        <f>#REF!</f>
        <v>#REF!</v>
      </c>
      <c r="G20" s="8" t="e">
        <f t="shared" si="4"/>
        <v>#REF!</v>
      </c>
      <c r="H20" s="9"/>
      <c r="I20" s="9"/>
      <c r="J20" s="9"/>
      <c r="K20" s="9"/>
      <c r="L20" s="9"/>
      <c r="M20" s="9"/>
      <c r="N20" s="9"/>
      <c r="O20" s="9"/>
      <c r="P20" s="9"/>
      <c r="Q20" s="9"/>
      <c r="R20" s="9"/>
      <c r="S20" s="9"/>
      <c r="T20" s="9"/>
      <c r="U20" s="9"/>
      <c r="V20" s="9"/>
      <c r="W20" s="9"/>
      <c r="X20" s="9"/>
      <c r="Y20" s="9"/>
      <c r="Z20" s="9"/>
    </row>
    <row r="21" spans="1:26" ht="19.5" customHeight="1">
      <c r="A21" s="144"/>
      <c r="B21" s="131" t="s">
        <v>12</v>
      </c>
      <c r="C21" s="132"/>
      <c r="D21" s="8">
        <f>'共同機関③ 2023年度'!D92</f>
        <v>300</v>
      </c>
      <c r="E21" s="8">
        <f>'共同機関③ 2024年度'!D92</f>
        <v>300</v>
      </c>
      <c r="F21" s="8" t="e">
        <f>#REF!</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45"/>
      <c r="B22" s="135" t="s">
        <v>13</v>
      </c>
      <c r="C22" s="134"/>
      <c r="D22" s="8">
        <f>'共同機関③ 2023年度'!D105</f>
        <v>400</v>
      </c>
      <c r="E22" s="8">
        <f>'共同機関③ 2024年度'!D105</f>
        <v>400</v>
      </c>
      <c r="F22" s="8" t="e">
        <f>#REF!</f>
        <v>#REF!</v>
      </c>
      <c r="G22" s="8" t="e">
        <f t="shared" si="4"/>
        <v>#REF!</v>
      </c>
      <c r="H22" s="9"/>
      <c r="I22" s="9"/>
      <c r="J22" s="9"/>
      <c r="K22" s="9"/>
      <c r="L22" s="9"/>
      <c r="M22" s="9"/>
      <c r="N22" s="9"/>
      <c r="O22" s="9"/>
      <c r="P22" s="9"/>
      <c r="Q22" s="9"/>
      <c r="R22" s="9"/>
      <c r="S22" s="9"/>
      <c r="T22" s="9"/>
      <c r="U22" s="9"/>
      <c r="V22" s="9"/>
      <c r="W22" s="9"/>
      <c r="X22" s="9"/>
      <c r="Y22" s="9"/>
      <c r="Z22" s="9"/>
    </row>
    <row r="23" spans="1:26" ht="18.75" customHeight="1">
      <c r="A23" s="136" t="s">
        <v>14</v>
      </c>
      <c r="B23" s="137"/>
      <c r="C23" s="138"/>
      <c r="D23" s="8">
        <f t="shared" ref="D23:G23" si="5">SUM(D18:D22)</f>
        <v>18000</v>
      </c>
      <c r="E23" s="8">
        <f t="shared" si="5"/>
        <v>3000</v>
      </c>
      <c r="F23" s="8" t="e">
        <f t="shared" si="5"/>
        <v>#REF!</v>
      </c>
      <c r="G23" s="8" t="e">
        <f t="shared" si="5"/>
        <v>#REF!</v>
      </c>
      <c r="H23" s="9"/>
      <c r="I23" s="9"/>
      <c r="J23" s="9"/>
      <c r="K23" s="9"/>
      <c r="L23" s="9"/>
      <c r="M23" s="9"/>
      <c r="N23" s="9"/>
      <c r="O23" s="9"/>
      <c r="P23" s="9"/>
      <c r="Q23" s="9"/>
      <c r="R23" s="9"/>
      <c r="S23" s="9"/>
      <c r="T23" s="9"/>
      <c r="U23" s="9"/>
      <c r="V23" s="9"/>
      <c r="W23" s="9"/>
      <c r="X23" s="9"/>
      <c r="Y23" s="9"/>
      <c r="Z23" s="9"/>
    </row>
    <row r="24" spans="1:26" ht="18.75" customHeight="1">
      <c r="A24" s="139" t="s">
        <v>15</v>
      </c>
      <c r="B24" s="140"/>
      <c r="C24" s="141"/>
      <c r="D24" s="8">
        <f>D23*15%</f>
        <v>2700</v>
      </c>
      <c r="E24" s="8">
        <f>E23*15%</f>
        <v>450</v>
      </c>
      <c r="F24" s="8" t="e">
        <f>F23*15%</f>
        <v>#REF!</v>
      </c>
      <c r="G24" s="8" t="e">
        <f>SUM(D24:F24)</f>
        <v>#REF!</v>
      </c>
      <c r="H24" s="9"/>
      <c r="I24" s="9"/>
      <c r="J24" s="9"/>
      <c r="K24" s="9"/>
      <c r="L24" s="9"/>
      <c r="M24" s="9"/>
      <c r="N24" s="9"/>
      <c r="O24" s="9"/>
      <c r="P24" s="9"/>
      <c r="Q24" s="9"/>
      <c r="R24" s="9"/>
      <c r="S24" s="9"/>
      <c r="T24" s="9"/>
      <c r="U24" s="9"/>
      <c r="V24" s="9"/>
      <c r="W24" s="9"/>
      <c r="X24" s="9"/>
      <c r="Y24" s="9"/>
      <c r="Z24" s="9"/>
    </row>
    <row r="25" spans="1:26" ht="18.75" customHeight="1">
      <c r="A25" s="142" t="s">
        <v>16</v>
      </c>
      <c r="B25" s="140"/>
      <c r="C25" s="141"/>
      <c r="D25" s="8">
        <f t="shared" ref="D25:G25" si="6">SUM(D23:D24)</f>
        <v>20700</v>
      </c>
      <c r="E25" s="8">
        <f t="shared" si="6"/>
        <v>3450</v>
      </c>
      <c r="F25" s="8" t="e">
        <f t="shared" si="6"/>
        <v>#REF!</v>
      </c>
      <c r="G25" s="8" t="e">
        <f t="shared" si="6"/>
        <v>#REF!</v>
      </c>
      <c r="H25" s="2"/>
      <c r="I25" s="2"/>
      <c r="J25" s="2"/>
      <c r="K25" s="2"/>
      <c r="L25" s="2"/>
      <c r="M25" s="2"/>
      <c r="N25" s="2"/>
      <c r="O25" s="2"/>
      <c r="P25" s="2"/>
      <c r="Q25" s="2"/>
      <c r="R25" s="2"/>
      <c r="S25" s="2"/>
      <c r="T25" s="2"/>
      <c r="U25" s="2"/>
      <c r="V25" s="2"/>
      <c r="W25" s="2"/>
      <c r="X25" s="2"/>
      <c r="Y25" s="2"/>
      <c r="Z25" s="2"/>
    </row>
    <row r="26" spans="1:26" ht="18.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 customHeight="1">
      <c r="A27" s="4" t="s">
        <v>17</v>
      </c>
      <c r="B27" s="3"/>
      <c r="C27" s="3"/>
      <c r="D27" s="3"/>
      <c r="E27" s="3"/>
      <c r="F27" s="3"/>
      <c r="G27" s="5" t="s">
        <v>2</v>
      </c>
      <c r="H27" s="2"/>
      <c r="I27" s="2"/>
      <c r="J27" s="2"/>
      <c r="K27" s="2"/>
      <c r="L27" s="2"/>
      <c r="M27" s="2"/>
      <c r="N27" s="2"/>
      <c r="O27" s="2"/>
      <c r="P27" s="2"/>
      <c r="Q27" s="2"/>
      <c r="R27" s="2"/>
      <c r="S27" s="2"/>
      <c r="T27" s="2"/>
      <c r="U27" s="2"/>
      <c r="V27" s="2"/>
      <c r="W27" s="2"/>
      <c r="X27" s="2"/>
      <c r="Y27" s="2"/>
      <c r="Z27" s="2"/>
    </row>
    <row r="28" spans="1:26" ht="13.5" customHeight="1">
      <c r="A28" s="146" t="s">
        <v>3</v>
      </c>
      <c r="B28" s="147"/>
      <c r="C28" s="148"/>
      <c r="D28" s="127" t="s">
        <v>4</v>
      </c>
      <c r="E28" s="127" t="s">
        <v>5</v>
      </c>
      <c r="F28" s="127" t="s">
        <v>6</v>
      </c>
      <c r="G28" s="127" t="s">
        <v>7</v>
      </c>
      <c r="H28" s="2"/>
      <c r="I28" s="2"/>
      <c r="J28" s="2"/>
      <c r="K28" s="2"/>
      <c r="L28" s="2"/>
      <c r="M28" s="2"/>
      <c r="N28" s="2"/>
      <c r="O28" s="2"/>
      <c r="P28" s="2"/>
      <c r="Q28" s="2"/>
      <c r="R28" s="2"/>
      <c r="S28" s="2"/>
      <c r="T28" s="2"/>
      <c r="U28" s="2"/>
      <c r="V28" s="2"/>
      <c r="W28" s="2"/>
      <c r="X28" s="2"/>
      <c r="Y28" s="2"/>
      <c r="Z28" s="2"/>
    </row>
    <row r="29" spans="1:26" ht="13.5" customHeight="1">
      <c r="A29" s="149"/>
      <c r="B29" s="150"/>
      <c r="C29" s="151"/>
      <c r="D29" s="128"/>
      <c r="E29" s="128"/>
      <c r="F29" s="128"/>
      <c r="G29" s="128"/>
      <c r="H29" s="2"/>
      <c r="I29" s="2"/>
      <c r="J29" s="2"/>
      <c r="K29" s="2"/>
      <c r="L29" s="2"/>
      <c r="M29" s="2"/>
      <c r="N29" s="2"/>
      <c r="O29" s="2"/>
      <c r="P29" s="2"/>
      <c r="Q29" s="2"/>
      <c r="R29" s="2"/>
      <c r="S29" s="2"/>
      <c r="T29" s="2"/>
      <c r="U29" s="2"/>
      <c r="V29" s="2"/>
      <c r="W29" s="2"/>
      <c r="X29" s="2"/>
      <c r="Y29" s="2"/>
      <c r="Z29" s="2"/>
    </row>
    <row r="30" spans="1:26" ht="20.25" customHeight="1">
      <c r="A30" s="143" t="s">
        <v>8</v>
      </c>
      <c r="B30" s="133" t="s">
        <v>9</v>
      </c>
      <c r="C30" s="134"/>
      <c r="D30" s="6">
        <f t="shared" ref="D30:F30" si="7">D6+D18</f>
        <v>15000</v>
      </c>
      <c r="E30" s="6">
        <f t="shared" si="7"/>
        <v>0</v>
      </c>
      <c r="F30" s="6" t="e">
        <f t="shared" si="7"/>
        <v>#REF!</v>
      </c>
      <c r="G30" s="7" t="e">
        <f t="shared" ref="G30:G34" si="8">SUM(D30:F30)</f>
        <v>#REF!</v>
      </c>
      <c r="H30" s="2"/>
      <c r="I30" s="2"/>
      <c r="J30" s="2"/>
      <c r="K30" s="2"/>
      <c r="L30" s="2"/>
      <c r="M30" s="2"/>
      <c r="N30" s="2"/>
      <c r="O30" s="2"/>
      <c r="P30" s="2"/>
      <c r="Q30" s="2"/>
      <c r="R30" s="2"/>
      <c r="S30" s="2"/>
      <c r="T30" s="2"/>
      <c r="U30" s="2"/>
      <c r="V30" s="2"/>
      <c r="W30" s="2"/>
      <c r="X30" s="2"/>
      <c r="Y30" s="2"/>
      <c r="Z30" s="2"/>
    </row>
    <row r="31" spans="1:26" ht="20.25" customHeight="1">
      <c r="A31" s="144"/>
      <c r="B31" s="129" t="s">
        <v>10</v>
      </c>
      <c r="C31" s="130"/>
      <c r="D31" s="6">
        <f t="shared" ref="D31:F31" si="9">D7+D19</f>
        <v>2000</v>
      </c>
      <c r="E31" s="6">
        <f t="shared" si="9"/>
        <v>2000</v>
      </c>
      <c r="F31" s="6" t="e">
        <f t="shared" si="9"/>
        <v>#REF!</v>
      </c>
      <c r="G31" s="8" t="e">
        <f t="shared" si="8"/>
        <v>#REF!</v>
      </c>
      <c r="H31" s="9"/>
      <c r="I31" s="9"/>
      <c r="J31" s="9"/>
      <c r="K31" s="9"/>
      <c r="L31" s="9"/>
      <c r="M31" s="9"/>
      <c r="N31" s="9"/>
      <c r="O31" s="9"/>
      <c r="P31" s="9"/>
      <c r="Q31" s="9"/>
      <c r="R31" s="9"/>
      <c r="S31" s="9"/>
      <c r="T31" s="9"/>
      <c r="U31" s="9"/>
      <c r="V31" s="9"/>
      <c r="W31" s="9"/>
      <c r="X31" s="9"/>
      <c r="Y31" s="9"/>
      <c r="Z31" s="9"/>
    </row>
    <row r="32" spans="1:26" ht="19.5" customHeight="1">
      <c r="A32" s="144"/>
      <c r="B32" s="131" t="s">
        <v>11</v>
      </c>
      <c r="C32" s="132"/>
      <c r="D32" s="6">
        <f t="shared" ref="D32:F32" si="10">D8+D20</f>
        <v>300</v>
      </c>
      <c r="E32" s="6">
        <f t="shared" si="10"/>
        <v>300</v>
      </c>
      <c r="F32" s="6" t="e">
        <f t="shared" si="10"/>
        <v>#REF!</v>
      </c>
      <c r="G32" s="8" t="e">
        <f t="shared" si="8"/>
        <v>#REF!</v>
      </c>
      <c r="H32" s="9"/>
      <c r="I32" s="9"/>
      <c r="J32" s="9"/>
      <c r="K32" s="9"/>
      <c r="L32" s="9"/>
      <c r="M32" s="9"/>
      <c r="N32" s="9"/>
      <c r="O32" s="9"/>
      <c r="P32" s="9"/>
      <c r="Q32" s="9"/>
      <c r="R32" s="9"/>
      <c r="S32" s="9"/>
      <c r="T32" s="9"/>
      <c r="U32" s="9"/>
      <c r="V32" s="9"/>
      <c r="W32" s="9"/>
      <c r="X32" s="9"/>
      <c r="Y32" s="9"/>
      <c r="Z32" s="9"/>
    </row>
    <row r="33" spans="1:26" ht="19.5" customHeight="1">
      <c r="A33" s="144"/>
      <c r="B33" s="131" t="s">
        <v>12</v>
      </c>
      <c r="C33" s="132"/>
      <c r="D33" s="6">
        <f t="shared" ref="D33:F33" si="11">D9+D21</f>
        <v>300</v>
      </c>
      <c r="E33" s="6">
        <f t="shared" si="11"/>
        <v>300</v>
      </c>
      <c r="F33" s="6" t="e">
        <f t="shared" si="11"/>
        <v>#REF!</v>
      </c>
      <c r="G33" s="8" t="e">
        <f t="shared" si="8"/>
        <v>#REF!</v>
      </c>
      <c r="H33" s="9"/>
      <c r="I33" s="9"/>
      <c r="J33" s="9"/>
      <c r="K33" s="9"/>
      <c r="L33" s="9"/>
      <c r="M33" s="9"/>
      <c r="N33" s="9"/>
      <c r="O33" s="9"/>
      <c r="P33" s="9"/>
      <c r="Q33" s="9"/>
      <c r="R33" s="9"/>
      <c r="S33" s="9"/>
      <c r="T33" s="9"/>
      <c r="U33" s="9"/>
      <c r="V33" s="9"/>
      <c r="W33" s="9"/>
      <c r="X33" s="9"/>
      <c r="Y33" s="9"/>
      <c r="Z33" s="9"/>
    </row>
    <row r="34" spans="1:26" ht="19.5" customHeight="1">
      <c r="A34" s="145"/>
      <c r="B34" s="135" t="s">
        <v>13</v>
      </c>
      <c r="C34" s="134"/>
      <c r="D34" s="6">
        <f t="shared" ref="D34:F34" si="12">D10+D22</f>
        <v>400</v>
      </c>
      <c r="E34" s="6">
        <f t="shared" si="12"/>
        <v>400</v>
      </c>
      <c r="F34" s="6" t="e">
        <f t="shared" si="12"/>
        <v>#REF!</v>
      </c>
      <c r="G34" s="8" t="e">
        <f t="shared" si="8"/>
        <v>#REF!</v>
      </c>
      <c r="H34" s="9"/>
      <c r="I34" s="9"/>
      <c r="J34" s="9"/>
      <c r="K34" s="9"/>
      <c r="L34" s="9"/>
      <c r="M34" s="9"/>
      <c r="N34" s="9"/>
      <c r="O34" s="9"/>
      <c r="P34" s="9"/>
      <c r="Q34" s="9"/>
      <c r="R34" s="9"/>
      <c r="S34" s="9"/>
      <c r="T34" s="9"/>
      <c r="U34" s="9"/>
      <c r="V34" s="9"/>
      <c r="W34" s="9"/>
      <c r="X34" s="9"/>
      <c r="Y34" s="9"/>
      <c r="Z34" s="9"/>
    </row>
    <row r="35" spans="1:26" ht="18.75" customHeight="1">
      <c r="A35" s="136" t="s">
        <v>14</v>
      </c>
      <c r="B35" s="137"/>
      <c r="C35" s="138"/>
      <c r="D35" s="8">
        <f t="shared" ref="D35:G35" si="13">SUM(D30:D34)</f>
        <v>18000</v>
      </c>
      <c r="E35" s="8">
        <f t="shared" si="13"/>
        <v>3000</v>
      </c>
      <c r="F35" s="8" t="e">
        <f t="shared" si="13"/>
        <v>#REF!</v>
      </c>
      <c r="G35" s="8" t="e">
        <f t="shared" si="13"/>
        <v>#REF!</v>
      </c>
      <c r="H35" s="9"/>
      <c r="I35" s="9"/>
      <c r="J35" s="9"/>
      <c r="K35" s="9"/>
      <c r="L35" s="9"/>
      <c r="M35" s="9"/>
      <c r="N35" s="9"/>
      <c r="O35" s="9"/>
      <c r="P35" s="9"/>
      <c r="Q35" s="9"/>
      <c r="R35" s="9"/>
      <c r="S35" s="9"/>
      <c r="T35" s="9"/>
      <c r="U35" s="9"/>
      <c r="V35" s="9"/>
      <c r="W35" s="9"/>
      <c r="X35" s="9"/>
      <c r="Y35" s="9"/>
      <c r="Z35" s="9"/>
    </row>
    <row r="36" spans="1:26" ht="18.75" customHeight="1">
      <c r="A36" s="139" t="s">
        <v>15</v>
      </c>
      <c r="B36" s="140"/>
      <c r="C36" s="141"/>
      <c r="D36" s="8">
        <f t="shared" ref="D36:F36" si="14">D12+D24</f>
        <v>2700</v>
      </c>
      <c r="E36" s="8">
        <f t="shared" si="14"/>
        <v>450</v>
      </c>
      <c r="F36" s="8" t="e">
        <f t="shared" si="14"/>
        <v>#REF!</v>
      </c>
      <c r="G36" s="8" t="e">
        <f>SUM(D36:F36)</f>
        <v>#REF!</v>
      </c>
      <c r="H36" s="9"/>
      <c r="I36" s="9"/>
      <c r="J36" s="9"/>
      <c r="K36" s="9"/>
      <c r="L36" s="9"/>
      <c r="M36" s="9"/>
      <c r="N36" s="9"/>
      <c r="O36" s="9"/>
      <c r="P36" s="9"/>
      <c r="Q36" s="9"/>
      <c r="R36" s="9"/>
      <c r="S36" s="9"/>
      <c r="T36" s="9"/>
      <c r="U36" s="9"/>
      <c r="V36" s="9"/>
      <c r="W36" s="9"/>
      <c r="X36" s="9"/>
      <c r="Y36" s="9"/>
      <c r="Z36" s="9"/>
    </row>
    <row r="37" spans="1:26" ht="18.75" customHeight="1">
      <c r="A37" s="142" t="s">
        <v>16</v>
      </c>
      <c r="B37" s="140"/>
      <c r="C37" s="141"/>
      <c r="D37" s="8">
        <f t="shared" ref="D37:G37" si="15">SUM(D35:D36)</f>
        <v>20700</v>
      </c>
      <c r="E37" s="8">
        <f t="shared" si="15"/>
        <v>3450</v>
      </c>
      <c r="F37" s="8" t="e">
        <f t="shared" si="15"/>
        <v>#REF!</v>
      </c>
      <c r="G37" s="8" t="e">
        <f t="shared" si="15"/>
        <v>#REF!</v>
      </c>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ustomSheetViews>
    <customSheetView guid="{F6CC9001-D4DB-49E7-BBD9-A25F027CF3C7}" topLeftCell="A3">
      <selection activeCell="A16" sqref="A16:C17"/>
      <pageMargins left="0.78740157480314965" right="0.78740157480314965" top="0.78740157480314965" bottom="0.78740157480314965" header="0" footer="0"/>
      <pageSetup paperSize="9" scale="81" orientation="portrait" r:id="rId1"/>
      <headerFooter>
        <oddHeader>&amp;R&amp;A</oddHeader>
        <oddFooter>&amp;R&amp;D</oddFooter>
      </headerFooter>
    </customSheetView>
    <customSheetView guid="{9D085479-0B63-44B4-9268-025006D95A5B}">
      <selection activeCell="D18" sqref="D18"/>
      <pageMargins left="0.78740157480314965" right="0.78740157480314965" top="0.78740157480314965" bottom="0.78740157480314965" header="0" footer="0"/>
      <pageSetup paperSize="9" scale="81" orientation="portrait" r:id="rId2"/>
      <headerFooter>
        <oddHeader>&amp;R&amp;A</oddHeader>
        <oddFooter>&amp;R&amp;D</oddFooter>
      </headerFooter>
    </customSheetView>
  </customSheetViews>
  <mergeCells count="43">
    <mergeCell ref="D2:G2"/>
    <mergeCell ref="A35:C35"/>
    <mergeCell ref="A36:C36"/>
    <mergeCell ref="A37:C37"/>
    <mergeCell ref="A28:C29"/>
    <mergeCell ref="A30:A34"/>
    <mergeCell ref="B30:C30"/>
    <mergeCell ref="B31:C31"/>
    <mergeCell ref="B32:C32"/>
    <mergeCell ref="B33:C33"/>
    <mergeCell ref="B34:C34"/>
    <mergeCell ref="B6:C6"/>
    <mergeCell ref="E16:E17"/>
    <mergeCell ref="F16:F17"/>
    <mergeCell ref="G16:G17"/>
    <mergeCell ref="A16:C17"/>
    <mergeCell ref="A4:C5"/>
    <mergeCell ref="D4:D5"/>
    <mergeCell ref="E4:E5"/>
    <mergeCell ref="F4:F5"/>
    <mergeCell ref="B7:C7"/>
    <mergeCell ref="G4:G5"/>
    <mergeCell ref="D28:D29"/>
    <mergeCell ref="E28:E29"/>
    <mergeCell ref="F28:F29"/>
    <mergeCell ref="G28:G29"/>
    <mergeCell ref="D16:D17"/>
    <mergeCell ref="A23:C23"/>
    <mergeCell ref="A24:C24"/>
    <mergeCell ref="A25:C25"/>
    <mergeCell ref="A18:A22"/>
    <mergeCell ref="A6:A10"/>
    <mergeCell ref="B18:C18"/>
    <mergeCell ref="B19:C19"/>
    <mergeCell ref="B20:C20"/>
    <mergeCell ref="B21:C21"/>
    <mergeCell ref="B22:C22"/>
    <mergeCell ref="B8:C8"/>
    <mergeCell ref="B9:C9"/>
    <mergeCell ref="B10:C10"/>
    <mergeCell ref="A11:C11"/>
    <mergeCell ref="A12:C12"/>
    <mergeCell ref="A13:C13"/>
  </mergeCells>
  <phoneticPr fontId="8"/>
  <pageMargins left="0.78740157480314965" right="0.78740157480314965" top="0.78740157480314965" bottom="0.78740157480314965" header="0" footer="0"/>
  <pageSetup paperSize="9" scale="81" orientation="portrait" r:id="rId3"/>
  <headerFooter>
    <oddHeader>&amp;R&amp;A</oddHeader>
    <oddFooter>&amp;R&amp;D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1002"/>
  <sheetViews>
    <sheetView view="pageBreakPreview" topLeftCell="A49" zoomScale="101" zoomScaleNormal="100" zoomScaleSheetLayoutView="101" workbookViewId="0">
      <selection activeCell="A58" sqref="A58"/>
    </sheetView>
  </sheetViews>
  <sheetFormatPr defaultColWidth="14.42578125" defaultRowHeight="15" customHeight="1"/>
  <cols>
    <col min="1" max="1" width="4.5703125" customWidth="1"/>
    <col min="2" max="3" width="8.5703125" customWidth="1"/>
    <col min="4" max="4" width="18.5703125" customWidth="1"/>
    <col min="5" max="5" width="56.5703125" customWidth="1"/>
    <col min="6" max="26" width="9" customWidth="1"/>
  </cols>
  <sheetData>
    <row r="1" spans="1:26" ht="22.5" customHeight="1">
      <c r="A1" s="27" t="s">
        <v>174</v>
      </c>
      <c r="C1" s="27" t="s">
        <v>175</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183</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20</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v>12000</v>
      </c>
      <c r="E7" s="16" t="s">
        <v>161</v>
      </c>
      <c r="F7" s="9"/>
      <c r="G7" s="9"/>
      <c r="H7" s="9"/>
      <c r="I7" s="9"/>
      <c r="J7" s="9"/>
      <c r="K7" s="9"/>
      <c r="L7" s="9"/>
      <c r="M7" s="9"/>
      <c r="N7" s="9"/>
      <c r="O7" s="9"/>
      <c r="P7" s="9"/>
      <c r="Q7" s="9"/>
      <c r="R7" s="9"/>
      <c r="S7" s="9"/>
      <c r="T7" s="9"/>
      <c r="U7" s="9"/>
      <c r="V7" s="9"/>
      <c r="W7" s="9"/>
      <c r="X7" s="9"/>
      <c r="Y7" s="9"/>
      <c r="Z7" s="9"/>
    </row>
    <row r="8" spans="1:26" ht="13.5" customHeight="1">
      <c r="A8" s="144"/>
      <c r="B8" s="157"/>
      <c r="C8" s="158"/>
      <c r="D8" s="8">
        <v>15000</v>
      </c>
      <c r="E8" s="16" t="s">
        <v>162</v>
      </c>
      <c r="F8" s="9"/>
      <c r="G8" s="9"/>
      <c r="H8" s="9"/>
      <c r="I8" s="9"/>
      <c r="J8" s="9"/>
      <c r="K8" s="9"/>
      <c r="L8" s="9"/>
      <c r="M8" s="9"/>
      <c r="N8" s="30"/>
      <c r="O8" s="9"/>
      <c r="P8" s="9"/>
      <c r="Q8" s="9"/>
      <c r="R8" s="9"/>
      <c r="S8" s="9"/>
      <c r="T8" s="9"/>
      <c r="U8" s="9"/>
      <c r="V8" s="9"/>
      <c r="W8" s="9"/>
      <c r="X8" s="9"/>
      <c r="Y8" s="9"/>
      <c r="Z8" s="9"/>
    </row>
    <row r="9" spans="1:26" ht="13.5" customHeight="1">
      <c r="A9" s="144"/>
      <c r="B9" s="157"/>
      <c r="C9" s="158"/>
      <c r="D9" s="8">
        <v>80000</v>
      </c>
      <c r="E9" s="16" t="s">
        <v>163</v>
      </c>
      <c r="F9" s="9"/>
      <c r="G9" s="9"/>
      <c r="H9" s="9"/>
      <c r="I9" s="9"/>
      <c r="J9" s="9"/>
      <c r="K9" s="9"/>
      <c r="L9" s="9"/>
      <c r="M9" s="9"/>
      <c r="N9" s="30"/>
      <c r="O9" s="9"/>
      <c r="P9" s="9"/>
      <c r="Q9" s="9"/>
      <c r="R9" s="9"/>
      <c r="S9" s="9"/>
      <c r="T9" s="9"/>
      <c r="U9" s="9"/>
      <c r="V9" s="9"/>
      <c r="W9" s="9"/>
      <c r="X9" s="9"/>
      <c r="Y9" s="9"/>
      <c r="Z9" s="9"/>
    </row>
    <row r="10" spans="1:26" ht="13.5" customHeight="1">
      <c r="A10" s="144"/>
      <c r="B10" s="157"/>
      <c r="C10" s="158"/>
      <c r="D10" s="8">
        <v>18000</v>
      </c>
      <c r="E10" s="16" t="s">
        <v>164</v>
      </c>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v>55000</v>
      </c>
      <c r="E11" s="16" t="s">
        <v>165</v>
      </c>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v>49500</v>
      </c>
      <c r="E12" s="16" t="s">
        <v>168</v>
      </c>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v>6100</v>
      </c>
      <c r="E13" s="16" t="s">
        <v>166</v>
      </c>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v>24000</v>
      </c>
      <c r="E14" s="16" t="s">
        <v>167</v>
      </c>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v>6500</v>
      </c>
      <c r="E15" s="16" t="s">
        <v>169</v>
      </c>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v>6500</v>
      </c>
      <c r="E16" s="16" t="s">
        <v>170</v>
      </c>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272600</v>
      </c>
      <c r="E17" s="16"/>
      <c r="F17" s="9"/>
      <c r="G17" s="9"/>
      <c r="H17" s="9"/>
      <c r="I17" s="9"/>
      <c r="J17" s="9"/>
      <c r="K17" s="9"/>
      <c r="L17" s="9"/>
      <c r="M17" s="9"/>
      <c r="N17" s="9"/>
      <c r="O17" s="9"/>
      <c r="P17" s="9"/>
      <c r="Q17" s="9"/>
      <c r="R17" s="9"/>
      <c r="S17" s="9"/>
      <c r="T17" s="9"/>
      <c r="U17" s="9"/>
      <c r="V17" s="9"/>
      <c r="W17" s="9"/>
      <c r="X17" s="9"/>
      <c r="Y17" s="9"/>
      <c r="Z17" s="9"/>
    </row>
    <row r="18" spans="1:26" ht="13.5" customHeight="1">
      <c r="A18" s="144"/>
      <c r="B18" s="161" t="s">
        <v>10</v>
      </c>
      <c r="C18" s="162"/>
      <c r="D18" s="17">
        <v>10000</v>
      </c>
      <c r="E18" s="18" t="s">
        <v>107</v>
      </c>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44"/>
      <c r="B23" s="149"/>
      <c r="C23" s="151"/>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10000</v>
      </c>
      <c r="E24" s="16"/>
      <c r="F24" s="9"/>
      <c r="G24" s="9"/>
      <c r="H24" s="9"/>
      <c r="I24" s="9"/>
      <c r="J24" s="9"/>
      <c r="K24" s="9"/>
      <c r="L24" s="9"/>
      <c r="M24" s="9"/>
      <c r="N24" s="9"/>
      <c r="O24" s="9"/>
      <c r="P24" s="9"/>
      <c r="Q24" s="9"/>
      <c r="R24" s="9"/>
      <c r="S24" s="9"/>
      <c r="T24" s="9"/>
      <c r="U24" s="9"/>
      <c r="V24" s="9"/>
      <c r="W24" s="9"/>
      <c r="X24" s="9"/>
      <c r="Y24" s="9"/>
      <c r="Z24" s="9"/>
    </row>
    <row r="25" spans="1:26" ht="13.5" customHeight="1">
      <c r="A25" s="144"/>
      <c r="B25" s="161" t="s">
        <v>11</v>
      </c>
      <c r="C25" s="162"/>
      <c r="D25" s="17">
        <f>40*2*7*2</f>
        <v>1120</v>
      </c>
      <c r="E25" s="18" t="s">
        <v>98</v>
      </c>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8">
        <f>50*7</f>
        <v>350</v>
      </c>
      <c r="E26" s="16" t="s">
        <v>97</v>
      </c>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8"/>
      <c r="E27" s="16"/>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1470</v>
      </c>
      <c r="E31" s="16"/>
      <c r="F31" s="9"/>
      <c r="G31" s="9"/>
      <c r="H31" s="9"/>
      <c r="I31" s="9"/>
      <c r="J31" s="9"/>
      <c r="K31" s="9"/>
      <c r="L31" s="9"/>
      <c r="M31" s="9"/>
      <c r="N31" s="9"/>
      <c r="O31" s="9"/>
      <c r="P31" s="9"/>
      <c r="Q31" s="9"/>
      <c r="R31" s="9"/>
      <c r="S31" s="9"/>
      <c r="T31" s="9"/>
      <c r="U31" s="9"/>
      <c r="V31" s="9"/>
      <c r="W31" s="9"/>
      <c r="X31" s="9"/>
      <c r="Y31" s="9"/>
      <c r="Z31" s="9"/>
    </row>
    <row r="32" spans="1:26" ht="13.5" customHeight="1">
      <c r="A32" s="144"/>
      <c r="B32" s="161" t="s">
        <v>12</v>
      </c>
      <c r="C32" s="162"/>
      <c r="D32" s="17">
        <f>696*1*7</f>
        <v>4872</v>
      </c>
      <c r="E32" s="18" t="s">
        <v>101</v>
      </c>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8">
        <f>695*(7+7+1)</f>
        <v>10425</v>
      </c>
      <c r="E33" s="16" t="s">
        <v>112</v>
      </c>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8">
        <f>397*(6+6+6+6+6)</f>
        <v>11910</v>
      </c>
      <c r="E34" s="16" t="s">
        <v>113</v>
      </c>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8">
        <f>744*1*7</f>
        <v>5208</v>
      </c>
      <c r="E35" s="16" t="s">
        <v>102</v>
      </c>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8">
        <f>SUM(D32:D38)</f>
        <v>32415</v>
      </c>
      <c r="E39" s="16"/>
      <c r="F39" s="9"/>
      <c r="G39" s="9"/>
      <c r="H39" s="9"/>
      <c r="I39" s="9"/>
      <c r="J39" s="9"/>
      <c r="K39" s="9"/>
      <c r="L39" s="9"/>
      <c r="M39" s="9"/>
      <c r="N39" s="9"/>
      <c r="O39" s="9"/>
      <c r="P39" s="9"/>
      <c r="Q39" s="9"/>
      <c r="R39" s="9"/>
      <c r="S39" s="9"/>
      <c r="T39" s="9"/>
      <c r="U39" s="9"/>
      <c r="V39" s="9"/>
      <c r="W39" s="9"/>
      <c r="X39" s="9"/>
      <c r="Y39" s="9"/>
      <c r="Z39" s="9"/>
    </row>
    <row r="40" spans="1:26" ht="13.5" customHeight="1">
      <c r="A40" s="144"/>
      <c r="B40" s="161" t="s">
        <v>26</v>
      </c>
      <c r="C40" s="162"/>
      <c r="D40" s="17">
        <v>7000</v>
      </c>
      <c r="E40" s="18" t="s">
        <v>105</v>
      </c>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8">
        <v>1400</v>
      </c>
      <c r="E41" s="16" t="s">
        <v>148</v>
      </c>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8">
        <v>5000</v>
      </c>
      <c r="E42" s="16" t="s">
        <v>111</v>
      </c>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16"/>
      <c r="F46" s="9"/>
      <c r="G46" s="9"/>
      <c r="H46" s="9"/>
      <c r="I46" s="9"/>
      <c r="J46" s="9"/>
      <c r="K46" s="9"/>
      <c r="L46" s="9"/>
      <c r="M46" s="9"/>
      <c r="N46" s="9"/>
      <c r="O46" s="9"/>
      <c r="P46" s="9"/>
      <c r="Q46" s="9"/>
      <c r="R46" s="9"/>
      <c r="S46" s="9"/>
      <c r="T46" s="9"/>
      <c r="U46" s="9"/>
      <c r="V46" s="9"/>
      <c r="W46" s="9"/>
      <c r="X46" s="9"/>
      <c r="Y46" s="9"/>
      <c r="Z46" s="9"/>
    </row>
    <row r="47" spans="1:26" ht="12.7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8">
        <f>SUM(D40:D51)</f>
        <v>13400</v>
      </c>
      <c r="E52" s="19"/>
      <c r="F52" s="9"/>
      <c r="G52" s="9"/>
      <c r="H52" s="9"/>
      <c r="I52" s="9"/>
      <c r="J52" s="9"/>
      <c r="K52" s="9"/>
      <c r="L52" s="9"/>
      <c r="M52" s="9"/>
      <c r="N52" s="9"/>
      <c r="O52" s="9"/>
      <c r="P52" s="9"/>
      <c r="Q52" s="9"/>
      <c r="R52" s="9"/>
      <c r="S52" s="9"/>
      <c r="T52" s="9"/>
      <c r="U52" s="9"/>
      <c r="V52" s="9"/>
      <c r="W52" s="9"/>
      <c r="X52" s="9"/>
      <c r="Y52" s="9"/>
      <c r="Z52" s="9"/>
    </row>
    <row r="53" spans="1:26" ht="13.5" customHeight="1">
      <c r="A53" s="163" t="s">
        <v>14</v>
      </c>
      <c r="B53" s="137"/>
      <c r="C53" s="138"/>
      <c r="D53" s="17">
        <f>D17+D24+D31+D39+D52</f>
        <v>329885</v>
      </c>
      <c r="E53" s="17"/>
      <c r="F53" s="9"/>
      <c r="G53" s="9"/>
      <c r="H53" s="9"/>
      <c r="I53" s="9"/>
      <c r="J53" s="9"/>
      <c r="K53" s="9"/>
      <c r="L53" s="9"/>
      <c r="M53" s="9"/>
      <c r="N53" s="9"/>
      <c r="O53" s="9"/>
      <c r="P53" s="9"/>
      <c r="Q53" s="9"/>
      <c r="R53" s="9"/>
      <c r="S53" s="9"/>
      <c r="T53" s="9"/>
      <c r="U53" s="9"/>
      <c r="V53" s="9"/>
      <c r="W53" s="9"/>
      <c r="X53" s="9"/>
      <c r="Y53" s="9"/>
      <c r="Z53" s="9"/>
    </row>
    <row r="54" spans="1:26" ht="13.5" customHeight="1">
      <c r="A54" s="46"/>
      <c r="B54" s="46"/>
      <c r="C54" s="47"/>
      <c r="D54" s="46"/>
      <c r="E54" s="46"/>
      <c r="F54" s="2"/>
      <c r="G54" s="2"/>
      <c r="H54" s="2"/>
      <c r="I54" s="2"/>
      <c r="J54" s="2"/>
      <c r="K54" s="2"/>
      <c r="L54" s="2"/>
      <c r="M54" s="2"/>
      <c r="N54" s="2"/>
      <c r="O54" s="2"/>
      <c r="P54" s="2"/>
      <c r="Q54" s="2"/>
      <c r="R54" s="2"/>
      <c r="S54" s="2"/>
      <c r="T54" s="2"/>
      <c r="U54" s="2"/>
      <c r="V54" s="2"/>
      <c r="W54" s="2"/>
      <c r="X54" s="2"/>
      <c r="Y54" s="2"/>
      <c r="Z54" s="2"/>
    </row>
    <row r="55" spans="1:26" ht="13.5" customHeight="1">
      <c r="A55" s="46"/>
      <c r="B55" s="46"/>
      <c r="C55" s="47"/>
      <c r="D55" s="46"/>
      <c r="E55" s="46"/>
      <c r="F55" s="2"/>
      <c r="G55" s="2"/>
      <c r="H55" s="2"/>
      <c r="I55" s="2"/>
      <c r="J55" s="2"/>
      <c r="K55" s="2"/>
      <c r="L55" s="2"/>
      <c r="M55" s="2"/>
      <c r="N55" s="2"/>
      <c r="O55" s="2"/>
      <c r="P55" s="2"/>
      <c r="Q55" s="2"/>
      <c r="R55" s="2"/>
      <c r="S55" s="2"/>
      <c r="T55" s="2"/>
      <c r="U55" s="2"/>
      <c r="V55" s="2"/>
      <c r="W55" s="2"/>
      <c r="X55" s="2"/>
      <c r="Y55" s="2"/>
      <c r="Z55" s="2"/>
    </row>
    <row r="56" spans="1:26" ht="13.5" customHeight="1">
      <c r="A56" s="1" t="s">
        <v>0</v>
      </c>
      <c r="B56" s="2"/>
      <c r="C56" s="2"/>
      <c r="D56" s="2"/>
      <c r="E56" s="2"/>
      <c r="F56" s="2"/>
      <c r="G56" s="2"/>
      <c r="H56" s="2"/>
      <c r="I56" s="2"/>
      <c r="J56" s="2"/>
      <c r="K56" s="2"/>
      <c r="L56" s="2"/>
      <c r="M56" s="2"/>
      <c r="N56" s="2"/>
      <c r="O56" s="2"/>
      <c r="P56" s="2"/>
      <c r="Q56" s="2"/>
      <c r="R56" s="2"/>
      <c r="S56" s="2"/>
      <c r="T56" s="2"/>
      <c r="U56" s="2"/>
      <c r="V56" s="2"/>
      <c r="W56" s="2"/>
      <c r="X56" s="2"/>
      <c r="Y56" s="2"/>
      <c r="Z56" s="2"/>
    </row>
    <row r="57" spans="1:26" ht="24" customHeight="1">
      <c r="A57" s="3" t="s">
        <v>185</v>
      </c>
      <c r="B57" s="2"/>
      <c r="C57" s="3"/>
      <c r="D57" s="3"/>
      <c r="E57" s="3"/>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15" t="s">
        <v>2</v>
      </c>
      <c r="E58" s="2"/>
      <c r="F58" s="2"/>
      <c r="G58" s="2"/>
      <c r="H58" s="2"/>
      <c r="I58" s="2"/>
      <c r="J58" s="2"/>
      <c r="K58" s="2"/>
      <c r="L58" s="2"/>
      <c r="M58" s="2"/>
      <c r="N58" s="2"/>
      <c r="O58" s="2"/>
      <c r="P58" s="2"/>
      <c r="Q58" s="2"/>
      <c r="R58" s="2"/>
      <c r="S58" s="2"/>
      <c r="T58" s="2"/>
      <c r="U58" s="2"/>
      <c r="V58" s="2"/>
      <c r="W58" s="2"/>
      <c r="X58" s="2"/>
      <c r="Y58" s="2"/>
      <c r="Z58" s="2"/>
    </row>
    <row r="59" spans="1:26" ht="13.5" customHeight="1">
      <c r="A59" s="146" t="s">
        <v>3</v>
      </c>
      <c r="B59" s="147"/>
      <c r="C59" s="148"/>
      <c r="D59" s="127" t="s">
        <v>20</v>
      </c>
      <c r="E59" s="127" t="s">
        <v>21</v>
      </c>
      <c r="F59" s="2"/>
      <c r="G59" s="2"/>
      <c r="H59" s="2"/>
      <c r="I59" s="2"/>
      <c r="J59" s="2"/>
      <c r="K59" s="2"/>
      <c r="L59" s="2"/>
      <c r="M59" s="2"/>
      <c r="N59" s="2"/>
      <c r="O59" s="2"/>
      <c r="P59" s="2"/>
      <c r="Q59" s="2"/>
      <c r="R59" s="2"/>
      <c r="S59" s="2"/>
      <c r="T59" s="2"/>
      <c r="U59" s="2"/>
      <c r="V59" s="2"/>
      <c r="W59" s="2"/>
      <c r="X59" s="2"/>
      <c r="Y59" s="2"/>
      <c r="Z59" s="2"/>
    </row>
    <row r="60" spans="1:26" ht="13.5" customHeight="1">
      <c r="A60" s="149"/>
      <c r="B60" s="150"/>
      <c r="C60" s="151"/>
      <c r="D60" s="128"/>
      <c r="E60" s="128"/>
      <c r="F60" s="2"/>
      <c r="G60" s="2"/>
      <c r="H60" s="2"/>
      <c r="I60" s="2"/>
      <c r="J60" s="2"/>
      <c r="K60" s="2"/>
      <c r="L60" s="2"/>
      <c r="M60" s="2"/>
      <c r="N60" s="2"/>
      <c r="O60" s="2"/>
      <c r="P60" s="2"/>
      <c r="Q60" s="2"/>
      <c r="R60" s="2"/>
      <c r="S60" s="2"/>
      <c r="T60" s="2"/>
      <c r="U60" s="2"/>
      <c r="V60" s="2"/>
      <c r="W60" s="2"/>
      <c r="X60" s="2"/>
      <c r="Y60" s="2"/>
      <c r="Z60" s="2"/>
    </row>
    <row r="61" spans="1:26" ht="13.5" customHeight="1">
      <c r="A61" s="143" t="s">
        <v>8</v>
      </c>
      <c r="B61" s="156" t="s">
        <v>9</v>
      </c>
      <c r="C61" s="148"/>
      <c r="D61" s="8">
        <v>1200</v>
      </c>
      <c r="E61" s="22" t="s">
        <v>30</v>
      </c>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v>1500</v>
      </c>
      <c r="E62" s="22" t="s">
        <v>31</v>
      </c>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22"/>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22"/>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22"/>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22"/>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22"/>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22"/>
      <c r="F68" s="2"/>
      <c r="G68" s="2"/>
      <c r="H68" s="2"/>
      <c r="I68" s="2"/>
      <c r="J68" s="2"/>
      <c r="K68" s="2"/>
      <c r="L68" s="2"/>
      <c r="M68" s="2"/>
      <c r="N68" s="2"/>
      <c r="O68" s="2"/>
      <c r="P68" s="2"/>
      <c r="Q68" s="2"/>
      <c r="R68" s="2"/>
      <c r="S68" s="2"/>
      <c r="T68" s="2"/>
      <c r="U68" s="2"/>
      <c r="V68" s="2"/>
      <c r="W68" s="2"/>
      <c r="X68" s="2"/>
      <c r="Y68" s="2"/>
      <c r="Z68" s="2"/>
    </row>
    <row r="69" spans="1:26" ht="13.5" customHeight="1">
      <c r="A69" s="144"/>
      <c r="B69" s="157"/>
      <c r="C69" s="158"/>
      <c r="D69" s="8"/>
      <c r="E69" s="22"/>
      <c r="F69" s="2"/>
      <c r="G69" s="2"/>
      <c r="H69" s="2"/>
      <c r="I69" s="2"/>
      <c r="J69" s="2"/>
      <c r="K69" s="2"/>
      <c r="L69" s="2"/>
      <c r="M69" s="2"/>
      <c r="N69" s="2"/>
      <c r="O69" s="2"/>
      <c r="P69" s="2"/>
      <c r="Q69" s="2"/>
      <c r="R69" s="2"/>
      <c r="S69" s="2"/>
      <c r="T69" s="2"/>
      <c r="U69" s="2"/>
      <c r="V69" s="2"/>
      <c r="W69" s="2"/>
      <c r="X69" s="2"/>
      <c r="Y69" s="2"/>
      <c r="Z69" s="2"/>
    </row>
    <row r="70" spans="1:26" ht="13.5" customHeight="1">
      <c r="A70" s="144"/>
      <c r="B70" s="159"/>
      <c r="C70" s="160"/>
      <c r="D70" s="8"/>
      <c r="E70" s="22"/>
      <c r="F70" s="2"/>
      <c r="G70" s="2"/>
      <c r="H70" s="2"/>
      <c r="I70" s="2"/>
      <c r="J70" s="2"/>
      <c r="K70" s="2"/>
      <c r="L70" s="2"/>
      <c r="M70" s="2"/>
      <c r="N70" s="2"/>
      <c r="O70" s="2"/>
      <c r="P70" s="2"/>
      <c r="Q70" s="2"/>
      <c r="R70" s="2"/>
      <c r="S70" s="2"/>
      <c r="T70" s="2"/>
      <c r="U70" s="2"/>
      <c r="V70" s="2"/>
      <c r="W70" s="2"/>
      <c r="X70" s="2"/>
      <c r="Y70" s="2"/>
      <c r="Z70" s="2"/>
    </row>
    <row r="71" spans="1:26" ht="13.5" customHeight="1">
      <c r="A71" s="144"/>
      <c r="B71" s="142" t="s">
        <v>22</v>
      </c>
      <c r="C71" s="134"/>
      <c r="D71" s="8">
        <f>SUM(D61:D70)</f>
        <v>2700</v>
      </c>
      <c r="E71" s="22"/>
      <c r="F71" s="2"/>
      <c r="G71" s="2"/>
      <c r="H71" s="2"/>
      <c r="I71" s="2"/>
      <c r="J71" s="2"/>
      <c r="K71" s="2"/>
      <c r="L71" s="2"/>
      <c r="M71" s="2"/>
      <c r="N71" s="2"/>
      <c r="O71" s="2"/>
      <c r="P71" s="2"/>
      <c r="Q71" s="2"/>
      <c r="R71" s="2"/>
      <c r="S71" s="2"/>
      <c r="T71" s="2"/>
      <c r="U71" s="2"/>
      <c r="V71" s="2"/>
      <c r="W71" s="2"/>
      <c r="X71" s="2"/>
      <c r="Y71" s="2"/>
      <c r="Z71" s="2"/>
    </row>
    <row r="72" spans="1:26" ht="13.5" customHeight="1">
      <c r="A72" s="144"/>
      <c r="B72" s="161" t="s">
        <v>10</v>
      </c>
      <c r="C72" s="162"/>
      <c r="D72" s="17"/>
      <c r="E72" s="23"/>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c r="E73" s="22"/>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22"/>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22"/>
      <c r="F75" s="2"/>
      <c r="G75" s="2"/>
      <c r="H75" s="2"/>
      <c r="I75" s="2"/>
      <c r="J75" s="2"/>
      <c r="K75" s="2"/>
      <c r="L75" s="2"/>
      <c r="M75" s="2"/>
      <c r="N75" s="2"/>
      <c r="O75" s="2"/>
      <c r="P75" s="2"/>
      <c r="Q75" s="2"/>
      <c r="R75" s="2"/>
      <c r="S75" s="2"/>
      <c r="T75" s="2"/>
      <c r="U75" s="2"/>
      <c r="V75" s="2"/>
      <c r="W75" s="2"/>
      <c r="X75" s="2"/>
      <c r="Y75" s="2"/>
      <c r="Z75" s="2"/>
    </row>
    <row r="76" spans="1:26" ht="13.5" customHeight="1">
      <c r="A76" s="144"/>
      <c r="B76" s="157"/>
      <c r="C76" s="158"/>
      <c r="D76" s="8"/>
      <c r="E76" s="22"/>
      <c r="F76" s="2"/>
      <c r="G76" s="2"/>
      <c r="H76" s="2"/>
      <c r="I76" s="2"/>
      <c r="J76" s="2"/>
      <c r="K76" s="2"/>
      <c r="L76" s="2"/>
      <c r="M76" s="2"/>
      <c r="N76" s="2"/>
      <c r="O76" s="2"/>
      <c r="P76" s="2"/>
      <c r="Q76" s="2"/>
      <c r="R76" s="2"/>
      <c r="S76" s="2"/>
      <c r="T76" s="2"/>
      <c r="U76" s="2"/>
      <c r="V76" s="2"/>
      <c r="W76" s="2"/>
      <c r="X76" s="2"/>
      <c r="Y76" s="2"/>
      <c r="Z76" s="2"/>
    </row>
    <row r="77" spans="1:26" ht="13.5" customHeight="1">
      <c r="A77" s="144"/>
      <c r="B77" s="149"/>
      <c r="C77" s="151"/>
      <c r="D77" s="8"/>
      <c r="E77" s="22"/>
      <c r="F77" s="2"/>
      <c r="G77" s="2"/>
      <c r="H77" s="2"/>
      <c r="I77" s="2"/>
      <c r="J77" s="2"/>
      <c r="K77" s="2"/>
      <c r="L77" s="2"/>
      <c r="M77" s="2"/>
      <c r="N77" s="2"/>
      <c r="O77" s="2"/>
      <c r="P77" s="2"/>
      <c r="Q77" s="2"/>
      <c r="R77" s="2"/>
      <c r="S77" s="2"/>
      <c r="T77" s="2"/>
      <c r="U77" s="2"/>
      <c r="V77" s="2"/>
      <c r="W77" s="2"/>
      <c r="X77" s="2"/>
      <c r="Y77" s="2"/>
      <c r="Z77" s="2"/>
    </row>
    <row r="78" spans="1:26" ht="13.5" customHeight="1">
      <c r="A78" s="144"/>
      <c r="B78" s="142" t="s">
        <v>23</v>
      </c>
      <c r="C78" s="134"/>
      <c r="D78" s="8">
        <f>SUM(D72:D77)</f>
        <v>0</v>
      </c>
      <c r="E78" s="22"/>
      <c r="F78" s="2"/>
      <c r="G78" s="2"/>
      <c r="H78" s="2"/>
      <c r="I78" s="2"/>
      <c r="J78" s="2"/>
      <c r="K78" s="2"/>
      <c r="L78" s="2"/>
      <c r="M78" s="2"/>
      <c r="N78" s="2"/>
      <c r="O78" s="2"/>
      <c r="P78" s="2"/>
      <c r="Q78" s="2"/>
      <c r="R78" s="2"/>
      <c r="S78" s="2"/>
      <c r="T78" s="2"/>
      <c r="U78" s="2"/>
      <c r="V78" s="2"/>
      <c r="W78" s="2"/>
      <c r="X78" s="2"/>
      <c r="Y78" s="2"/>
      <c r="Z78" s="2"/>
    </row>
    <row r="79" spans="1:26" ht="13.5" customHeight="1">
      <c r="A79" s="144"/>
      <c r="B79" s="161" t="s">
        <v>11</v>
      </c>
      <c r="C79" s="162"/>
      <c r="D79" s="17">
        <v>240</v>
      </c>
      <c r="E79" s="23" t="s">
        <v>150</v>
      </c>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8"/>
      <c r="E80" s="22"/>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22"/>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22"/>
      <c r="F82" s="2"/>
      <c r="G82" s="2"/>
      <c r="H82" s="2"/>
      <c r="I82" s="2"/>
      <c r="J82" s="2"/>
      <c r="K82" s="2"/>
      <c r="L82" s="2"/>
      <c r="M82" s="2"/>
      <c r="N82" s="2"/>
      <c r="O82" s="2"/>
      <c r="P82" s="2"/>
      <c r="Q82" s="2"/>
      <c r="R82" s="2"/>
      <c r="S82" s="2"/>
      <c r="T82" s="2"/>
      <c r="U82" s="2"/>
      <c r="V82" s="2"/>
      <c r="W82" s="2"/>
      <c r="X82" s="2"/>
      <c r="Y82" s="2"/>
      <c r="Z82" s="2"/>
    </row>
    <row r="83" spans="1:26" ht="13.5" customHeight="1">
      <c r="A83" s="144"/>
      <c r="B83" s="157"/>
      <c r="C83" s="158"/>
      <c r="D83" s="8"/>
      <c r="E83" s="22"/>
      <c r="F83" s="2"/>
      <c r="G83" s="2"/>
      <c r="H83" s="2"/>
      <c r="I83" s="2"/>
      <c r="J83" s="2"/>
      <c r="K83" s="2"/>
      <c r="L83" s="2"/>
      <c r="M83" s="2"/>
      <c r="N83" s="2"/>
      <c r="O83" s="2"/>
      <c r="P83" s="2"/>
      <c r="Q83" s="2"/>
      <c r="R83" s="2"/>
      <c r="S83" s="2"/>
      <c r="T83" s="2"/>
      <c r="U83" s="2"/>
      <c r="V83" s="2"/>
      <c r="W83" s="2"/>
      <c r="X83" s="2"/>
      <c r="Y83" s="2"/>
      <c r="Z83" s="2"/>
    </row>
    <row r="84" spans="1:26" ht="13.5" customHeight="1">
      <c r="A84" s="144"/>
      <c r="B84" s="149"/>
      <c r="C84" s="151"/>
      <c r="D84" s="8"/>
      <c r="E84" s="22"/>
      <c r="F84" s="2"/>
      <c r="G84" s="2"/>
      <c r="H84" s="2"/>
      <c r="I84" s="2"/>
      <c r="J84" s="2"/>
      <c r="K84" s="2"/>
      <c r="L84" s="2"/>
      <c r="M84" s="2"/>
      <c r="N84" s="2"/>
      <c r="O84" s="2"/>
      <c r="P84" s="2"/>
      <c r="Q84" s="2"/>
      <c r="R84" s="2"/>
      <c r="S84" s="2"/>
      <c r="T84" s="2"/>
      <c r="U84" s="2"/>
      <c r="V84" s="2"/>
      <c r="W84" s="2"/>
      <c r="X84" s="2"/>
      <c r="Y84" s="2"/>
      <c r="Z84" s="2"/>
    </row>
    <row r="85" spans="1:26" ht="13.5" customHeight="1">
      <c r="A85" s="144"/>
      <c r="B85" s="142" t="s">
        <v>24</v>
      </c>
      <c r="C85" s="134"/>
      <c r="D85" s="8">
        <f>SUM(D79:D84)</f>
        <v>240</v>
      </c>
      <c r="E85" s="22"/>
      <c r="F85" s="2"/>
      <c r="G85" s="2"/>
      <c r="H85" s="2"/>
      <c r="I85" s="2"/>
      <c r="J85" s="2"/>
      <c r="K85" s="2"/>
      <c r="L85" s="2"/>
      <c r="M85" s="2"/>
      <c r="N85" s="2"/>
      <c r="O85" s="2"/>
      <c r="P85" s="2"/>
      <c r="Q85" s="2"/>
      <c r="R85" s="2"/>
      <c r="S85" s="2"/>
      <c r="T85" s="2"/>
      <c r="U85" s="2"/>
      <c r="V85" s="2"/>
      <c r="W85" s="2"/>
      <c r="X85" s="2"/>
      <c r="Y85" s="2"/>
      <c r="Z85" s="2"/>
    </row>
    <row r="86" spans="1:26" ht="13.5" customHeight="1">
      <c r="A86" s="144"/>
      <c r="B86" s="161" t="s">
        <v>12</v>
      </c>
      <c r="C86" s="162"/>
      <c r="D86" s="17">
        <v>3000</v>
      </c>
      <c r="E86" s="23" t="s">
        <v>171</v>
      </c>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8"/>
      <c r="E87" s="22"/>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v>900</v>
      </c>
      <c r="E88" s="22" t="s">
        <v>33</v>
      </c>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22"/>
      <c r="F89" s="2"/>
      <c r="G89" s="2"/>
      <c r="H89" s="2"/>
      <c r="I89" s="2"/>
      <c r="J89" s="2"/>
      <c r="K89" s="2"/>
      <c r="L89" s="2"/>
      <c r="M89" s="2"/>
      <c r="N89" s="2"/>
      <c r="O89" s="2"/>
      <c r="P89" s="2"/>
      <c r="Q89" s="2"/>
      <c r="R89" s="2"/>
      <c r="S89" s="2"/>
      <c r="T89" s="2"/>
      <c r="U89" s="2"/>
      <c r="V89" s="2"/>
      <c r="W89" s="2"/>
      <c r="X89" s="2"/>
      <c r="Y89" s="2"/>
      <c r="Z89" s="2"/>
    </row>
    <row r="90" spans="1:26">
      <c r="A90" s="144"/>
      <c r="B90" s="157"/>
      <c r="C90" s="158"/>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44"/>
      <c r="B91" s="157"/>
      <c r="C91" s="158"/>
      <c r="D91" s="8"/>
      <c r="E91" s="22"/>
      <c r="F91" s="2"/>
      <c r="G91" s="2"/>
      <c r="H91" s="2"/>
      <c r="I91" s="2"/>
      <c r="J91" s="2"/>
      <c r="K91" s="2"/>
      <c r="L91" s="2"/>
      <c r="M91" s="2"/>
      <c r="N91" s="2"/>
      <c r="O91" s="2"/>
      <c r="P91" s="2"/>
      <c r="Q91" s="2"/>
      <c r="R91" s="2"/>
      <c r="S91" s="2"/>
      <c r="T91" s="2"/>
      <c r="U91" s="2"/>
      <c r="V91" s="2"/>
      <c r="W91" s="2"/>
      <c r="X91" s="2"/>
      <c r="Y91" s="2"/>
      <c r="Z91" s="2"/>
    </row>
    <row r="92" spans="1:26" ht="13.5" customHeight="1">
      <c r="A92" s="144"/>
      <c r="B92" s="149"/>
      <c r="C92" s="151"/>
      <c r="D92" s="8"/>
      <c r="E92" s="22"/>
      <c r="F92" s="2"/>
      <c r="G92" s="2"/>
      <c r="H92" s="2"/>
      <c r="I92" s="2"/>
      <c r="J92" s="2"/>
      <c r="K92" s="2"/>
      <c r="L92" s="2"/>
      <c r="M92" s="2"/>
      <c r="N92" s="2"/>
      <c r="O92" s="2"/>
      <c r="P92" s="2"/>
      <c r="Q92" s="2"/>
      <c r="R92" s="2"/>
      <c r="S92" s="2"/>
      <c r="T92" s="2"/>
      <c r="U92" s="2"/>
      <c r="V92" s="2"/>
      <c r="W92" s="2"/>
      <c r="X92" s="2"/>
      <c r="Y92" s="2"/>
      <c r="Z92" s="2"/>
    </row>
    <row r="93" spans="1:26" ht="13.5" customHeight="1">
      <c r="A93" s="144"/>
      <c r="B93" s="142" t="s">
        <v>25</v>
      </c>
      <c r="C93" s="134"/>
      <c r="D93" s="8">
        <f>SUM(D86:D92)</f>
        <v>3900</v>
      </c>
      <c r="E93" s="22"/>
      <c r="F93" s="2"/>
      <c r="G93" s="2"/>
      <c r="H93" s="2"/>
      <c r="I93" s="2"/>
      <c r="J93" s="2"/>
      <c r="K93" s="2"/>
      <c r="L93" s="2"/>
      <c r="M93" s="2"/>
      <c r="N93" s="2"/>
      <c r="O93" s="2"/>
      <c r="P93" s="2"/>
      <c r="Q93" s="2"/>
      <c r="R93" s="2"/>
      <c r="S93" s="2"/>
      <c r="T93" s="2"/>
      <c r="U93" s="2"/>
      <c r="V93" s="2"/>
      <c r="W93" s="2"/>
      <c r="X93" s="2"/>
      <c r="Y93" s="2"/>
      <c r="Z93" s="2"/>
    </row>
    <row r="94" spans="1:26" ht="13.5" customHeight="1">
      <c r="A94" s="144"/>
      <c r="B94" s="161" t="s">
        <v>26</v>
      </c>
      <c r="C94" s="162"/>
      <c r="D94" s="8">
        <v>20000</v>
      </c>
      <c r="E94" s="22" t="s">
        <v>149</v>
      </c>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8">
        <v>2000</v>
      </c>
      <c r="E95" s="22" t="s">
        <v>151</v>
      </c>
      <c r="F95" s="2"/>
      <c r="G95" s="2"/>
      <c r="H95" s="2"/>
      <c r="I95" s="2"/>
      <c r="J95" s="2"/>
      <c r="K95" s="2"/>
      <c r="L95" s="2"/>
      <c r="M95" s="2"/>
      <c r="N95" s="2"/>
      <c r="O95" s="2"/>
      <c r="P95" s="2"/>
      <c r="Q95" s="2"/>
      <c r="R95" s="2"/>
      <c r="S95" s="2"/>
      <c r="T95" s="2"/>
      <c r="U95" s="2"/>
      <c r="V95" s="2"/>
      <c r="W95" s="2"/>
      <c r="X95" s="2"/>
      <c r="Y95" s="2"/>
      <c r="Z95" s="2"/>
    </row>
    <row r="96" spans="1:26" ht="22.5">
      <c r="A96" s="144"/>
      <c r="B96" s="157"/>
      <c r="C96" s="158"/>
      <c r="D96" s="8">
        <v>2000</v>
      </c>
      <c r="E96" s="22" t="s">
        <v>152</v>
      </c>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v>30000</v>
      </c>
      <c r="E97" s="22" t="s">
        <v>172</v>
      </c>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22"/>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22"/>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2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2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2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2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57"/>
      <c r="C104" s="158"/>
      <c r="D104" s="8"/>
      <c r="E104" s="2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4"/>
      <c r="B105" s="149"/>
      <c r="C105" s="151"/>
      <c r="D105" s="8"/>
      <c r="E105" s="2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45"/>
      <c r="B106" s="142" t="s">
        <v>28</v>
      </c>
      <c r="C106" s="134"/>
      <c r="D106" s="8">
        <f>SUM(D94:D105)</f>
        <v>54000</v>
      </c>
      <c r="E106" s="19"/>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163" t="s">
        <v>14</v>
      </c>
      <c r="B107" s="137"/>
      <c r="C107" s="138"/>
      <c r="D107" s="17">
        <f>D71+D78+D85+D93+D106</f>
        <v>60840</v>
      </c>
      <c r="E107" s="17"/>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0"/>
      <c r="B108" s="20"/>
      <c r="C108" s="21" t="s">
        <v>29</v>
      </c>
      <c r="D108" s="20"/>
      <c r="E108" s="20"/>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customSheetViews>
    <customSheetView guid="{F6CC9001-D4DB-49E7-BBD9-A25F027CF3C7}" scale="101" showPageBreaks="1" state="hidden" view="pageBreakPreview" topLeftCell="A49">
      <selection activeCell="A58" sqref="A58"/>
      <rowBreaks count="1" manualBreakCount="1">
        <brk id="54" max="16383" man="1"/>
      </rowBreaks>
      <pageMargins left="0.78740157480314965" right="0.78740157480314965" top="0.78740157480314965" bottom="0.78740157480314965" header="0" footer="0"/>
      <pageSetup paperSize="9" scale="88" orientation="portrait" r:id="rId1"/>
      <headerFooter>
        <oddHeader>&amp;R&amp;A</oddHeader>
        <oddFooter>&amp;R&amp;D</oddFooter>
      </headerFooter>
    </customSheetView>
    <customSheetView guid="{9D085479-0B63-44B4-9268-025006D95A5B}" scale="101" showPageBreaks="1" view="pageBreakPreview" topLeftCell="A82">
      <selection activeCell="K27" sqref="K27"/>
      <rowBreaks count="1" manualBreakCount="1">
        <brk id="54" max="16383" man="1"/>
      </rowBreaks>
      <pageMargins left="0.78740157480314965" right="0.78740157480314965" top="0.78740157480314965" bottom="0.78740157480314965" header="0" footer="0"/>
      <pageSetup paperSize="9" scale="88" orientation="portrait" r:id="rId2"/>
      <headerFooter>
        <oddHeader>&amp;R&amp;A</oddHeader>
        <oddFooter>&amp;R&amp;D</oddFooter>
      </headerFooter>
    </customSheetView>
  </customSheetViews>
  <mergeCells count="30">
    <mergeCell ref="A107:C107"/>
    <mergeCell ref="B106:C106"/>
    <mergeCell ref="B39:C39"/>
    <mergeCell ref="B40:C51"/>
    <mergeCell ref="A61:A106"/>
    <mergeCell ref="B61:C70"/>
    <mergeCell ref="B71:C71"/>
    <mergeCell ref="B72:C77"/>
    <mergeCell ref="B78:C78"/>
    <mergeCell ref="B79:C84"/>
    <mergeCell ref="B85:C85"/>
    <mergeCell ref="B86:C92"/>
    <mergeCell ref="B93:C93"/>
    <mergeCell ref="B94:C105"/>
    <mergeCell ref="A53:C53"/>
    <mergeCell ref="A59:C60"/>
    <mergeCell ref="D59:D60"/>
    <mergeCell ref="E59:E60"/>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8" orientation="portrait" r:id="rId3"/>
  <headerFooter>
    <oddHeader>&amp;R&amp;A</oddHeader>
    <oddFooter>&amp;R&amp;D</oddFoot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1"/>
  <sheetViews>
    <sheetView view="pageBreakPreview" topLeftCell="A22" zoomScale="105" zoomScaleNormal="100" zoomScaleSheetLayoutView="115" workbookViewId="0">
      <selection activeCell="I21" sqref="I21"/>
    </sheetView>
  </sheetViews>
  <sheetFormatPr defaultColWidth="14.42578125" defaultRowHeight="15" customHeight="1"/>
  <cols>
    <col min="1" max="1" width="4.5703125" customWidth="1"/>
    <col min="2" max="3" width="8.5703125" customWidth="1"/>
    <col min="4" max="4" width="18.5703125" customWidth="1"/>
    <col min="5" max="5" width="57.85546875" customWidth="1"/>
    <col min="6" max="26" width="9" customWidth="1"/>
  </cols>
  <sheetData>
    <row r="1" spans="1:26" ht="22.5" customHeight="1">
      <c r="A1" s="27" t="s">
        <v>174</v>
      </c>
      <c r="C1" s="27" t="s">
        <v>175</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208</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206</v>
      </c>
      <c r="E4" s="2"/>
      <c r="F4" s="2"/>
      <c r="G4" s="2"/>
      <c r="H4" s="2"/>
      <c r="I4" s="2"/>
      <c r="J4" s="2"/>
      <c r="K4" s="2"/>
      <c r="L4" s="2"/>
      <c r="M4" s="2"/>
      <c r="N4" s="2"/>
      <c r="O4" s="2"/>
      <c r="P4" s="2"/>
      <c r="Q4" s="2"/>
      <c r="R4" s="2"/>
      <c r="S4" s="2"/>
      <c r="T4" s="2"/>
      <c r="U4" s="2"/>
      <c r="V4" s="2"/>
      <c r="W4" s="2"/>
      <c r="X4" s="2"/>
      <c r="Y4" s="2"/>
      <c r="Z4" s="2"/>
    </row>
    <row r="5" spans="1:26" ht="13.5" customHeight="1">
      <c r="A5" s="146" t="s">
        <v>3</v>
      </c>
      <c r="B5" s="147"/>
      <c r="C5" s="148"/>
      <c r="D5" s="127" t="s">
        <v>34</v>
      </c>
      <c r="E5" s="127" t="s">
        <v>21</v>
      </c>
      <c r="F5" s="2"/>
      <c r="G5" s="2"/>
      <c r="H5" s="2"/>
      <c r="I5" s="2"/>
      <c r="J5" s="2"/>
      <c r="K5" s="2"/>
      <c r="L5" s="2"/>
      <c r="M5" s="2"/>
      <c r="N5" s="2"/>
      <c r="O5" s="2"/>
      <c r="P5" s="2"/>
      <c r="Q5" s="2"/>
      <c r="R5" s="2"/>
      <c r="S5" s="2"/>
      <c r="T5" s="2"/>
      <c r="U5" s="2"/>
      <c r="V5" s="2"/>
      <c r="W5" s="2"/>
      <c r="X5" s="2"/>
      <c r="Y5" s="2"/>
      <c r="Z5" s="2"/>
    </row>
    <row r="6" spans="1:26" ht="13.5" customHeight="1">
      <c r="A6" s="149"/>
      <c r="B6" s="150"/>
      <c r="C6" s="151"/>
      <c r="D6" s="128"/>
      <c r="E6" s="128"/>
      <c r="F6" s="2"/>
      <c r="G6" s="2"/>
      <c r="H6" s="2"/>
      <c r="I6" s="2"/>
      <c r="J6" s="2"/>
      <c r="K6" s="2"/>
      <c r="L6" s="2"/>
      <c r="M6" s="2"/>
      <c r="N6" s="2"/>
      <c r="O6" s="2"/>
      <c r="P6" s="2"/>
      <c r="Q6" s="2"/>
      <c r="R6" s="2"/>
      <c r="S6" s="2"/>
      <c r="T6" s="2"/>
      <c r="U6" s="2"/>
      <c r="V6" s="2"/>
      <c r="W6" s="2"/>
      <c r="X6" s="2"/>
      <c r="Y6" s="2"/>
      <c r="Z6" s="2"/>
    </row>
    <row r="7" spans="1:26" ht="13.5" customHeight="1">
      <c r="A7" s="143" t="s">
        <v>8</v>
      </c>
      <c r="B7" s="156" t="s">
        <v>9</v>
      </c>
      <c r="C7" s="148"/>
      <c r="D7" s="8">
        <v>15000</v>
      </c>
      <c r="E7" s="16" t="s">
        <v>173</v>
      </c>
      <c r="F7" s="9"/>
      <c r="G7" s="9"/>
      <c r="H7" s="9"/>
      <c r="I7" s="9"/>
      <c r="J7" s="9"/>
      <c r="K7" s="9"/>
      <c r="L7" s="9"/>
      <c r="M7" s="9"/>
      <c r="N7" s="9"/>
      <c r="O7" s="9"/>
      <c r="P7" s="9"/>
      <c r="Q7" s="9"/>
      <c r="R7" s="9"/>
      <c r="S7" s="9"/>
      <c r="T7" s="9"/>
      <c r="U7" s="9"/>
      <c r="V7" s="9"/>
      <c r="W7" s="9"/>
      <c r="X7" s="9"/>
      <c r="Y7" s="9"/>
      <c r="Z7" s="9"/>
    </row>
    <row r="8" spans="1:26" ht="13.5" customHeight="1">
      <c r="A8" s="144"/>
      <c r="B8" s="157"/>
      <c r="C8" s="158"/>
      <c r="D8" s="8"/>
      <c r="E8" s="16"/>
      <c r="F8" s="9"/>
      <c r="G8" s="9"/>
      <c r="H8" s="9"/>
      <c r="I8" s="9"/>
      <c r="J8" s="9"/>
      <c r="K8" s="9"/>
      <c r="L8" s="9"/>
      <c r="M8" s="9"/>
      <c r="N8" s="9"/>
      <c r="O8" s="9"/>
      <c r="P8" s="9"/>
      <c r="Q8" s="9"/>
      <c r="R8" s="9"/>
      <c r="S8" s="9"/>
      <c r="T8" s="9"/>
      <c r="U8" s="9"/>
      <c r="V8" s="9"/>
      <c r="W8" s="9"/>
      <c r="X8" s="9"/>
      <c r="Y8" s="9"/>
      <c r="Z8" s="9"/>
    </row>
    <row r="9" spans="1:26" ht="13.5" customHeight="1">
      <c r="A9" s="144"/>
      <c r="B9" s="157"/>
      <c r="C9" s="158"/>
      <c r="D9" s="8"/>
      <c r="E9" s="16"/>
      <c r="F9" s="9"/>
      <c r="G9" s="9"/>
      <c r="H9" s="9"/>
      <c r="I9" s="9"/>
      <c r="J9" s="9"/>
      <c r="K9" s="9"/>
      <c r="L9" s="9"/>
      <c r="M9" s="9"/>
      <c r="N9" s="9"/>
      <c r="O9" s="9"/>
      <c r="P9" s="9"/>
      <c r="Q9" s="9"/>
      <c r="R9" s="9"/>
      <c r="S9" s="9"/>
      <c r="T9" s="9"/>
      <c r="U9" s="9"/>
      <c r="V9" s="9"/>
      <c r="W9" s="9"/>
      <c r="X9" s="9"/>
      <c r="Y9" s="9"/>
      <c r="Z9" s="9"/>
    </row>
    <row r="10" spans="1:26" ht="13.5" customHeight="1">
      <c r="A10" s="144"/>
      <c r="B10" s="157"/>
      <c r="C10" s="158"/>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44"/>
      <c r="B11" s="157"/>
      <c r="C11" s="158"/>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44"/>
      <c r="B12" s="157"/>
      <c r="C12" s="158"/>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44"/>
      <c r="B13" s="157"/>
      <c r="C13" s="158"/>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44"/>
      <c r="B14" s="157"/>
      <c r="C14" s="158"/>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44"/>
      <c r="B15" s="157"/>
      <c r="C15" s="158"/>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44"/>
      <c r="B16" s="159"/>
      <c r="C16" s="160"/>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44"/>
      <c r="B17" s="142" t="s">
        <v>22</v>
      </c>
      <c r="C17" s="134"/>
      <c r="D17" s="8">
        <f>SUM(D7:D16)</f>
        <v>15000</v>
      </c>
      <c r="E17" s="16"/>
      <c r="F17" s="9"/>
      <c r="G17" s="9"/>
      <c r="H17" s="9"/>
      <c r="I17" s="9"/>
      <c r="J17" s="9"/>
      <c r="K17" s="9"/>
      <c r="L17" s="9"/>
      <c r="M17" s="9"/>
      <c r="N17" s="9"/>
      <c r="O17" s="9"/>
      <c r="P17" s="9"/>
      <c r="Q17" s="9"/>
      <c r="R17" s="9"/>
      <c r="S17" s="9"/>
      <c r="T17" s="9"/>
      <c r="U17" s="9"/>
      <c r="V17" s="9"/>
      <c r="W17" s="9"/>
      <c r="X17" s="9"/>
      <c r="Y17" s="9"/>
      <c r="Z17" s="9"/>
    </row>
    <row r="18" spans="1:26" ht="13.5" customHeight="1">
      <c r="A18" s="144"/>
      <c r="B18" s="156" t="s">
        <v>10</v>
      </c>
      <c r="C18" s="148"/>
      <c r="D18" s="17">
        <v>10000</v>
      </c>
      <c r="E18" s="18" t="s">
        <v>107</v>
      </c>
      <c r="F18" s="9"/>
      <c r="G18" s="9"/>
      <c r="H18" s="9"/>
      <c r="I18" s="9"/>
      <c r="J18" s="9"/>
      <c r="K18" s="9"/>
      <c r="L18" s="9"/>
      <c r="M18" s="9"/>
      <c r="N18" s="9"/>
      <c r="O18" s="9"/>
      <c r="P18" s="9"/>
      <c r="Q18" s="9"/>
      <c r="R18" s="9"/>
      <c r="S18" s="9"/>
      <c r="T18" s="9"/>
      <c r="U18" s="9"/>
      <c r="V18" s="9"/>
      <c r="W18" s="9"/>
      <c r="X18" s="9"/>
      <c r="Y18" s="9"/>
      <c r="Z18" s="9"/>
    </row>
    <row r="19" spans="1:26" ht="13.5" customHeight="1">
      <c r="A19" s="144"/>
      <c r="B19" s="157"/>
      <c r="C19" s="158"/>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44"/>
      <c r="B20" s="157"/>
      <c r="C20" s="158"/>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44"/>
      <c r="B21" s="157"/>
      <c r="C21" s="158"/>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44"/>
      <c r="B22" s="157"/>
      <c r="C22" s="158"/>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44"/>
      <c r="B23" s="159"/>
      <c r="C23" s="160"/>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44"/>
      <c r="B24" s="142" t="s">
        <v>23</v>
      </c>
      <c r="C24" s="134"/>
      <c r="D24" s="8">
        <f>SUM(D18:D23)</f>
        <v>10000</v>
      </c>
      <c r="E24" s="16"/>
      <c r="F24" s="9"/>
      <c r="G24" s="9"/>
      <c r="H24" s="9"/>
      <c r="I24" s="9"/>
      <c r="J24" s="9"/>
      <c r="K24" s="9"/>
      <c r="L24" s="9"/>
      <c r="M24" s="9"/>
      <c r="N24" s="9"/>
      <c r="O24" s="9"/>
      <c r="P24" s="9"/>
      <c r="Q24" s="9"/>
      <c r="R24" s="9"/>
      <c r="S24" s="9"/>
      <c r="T24" s="9"/>
      <c r="U24" s="9"/>
      <c r="V24" s="9"/>
      <c r="W24" s="9"/>
      <c r="X24" s="9"/>
      <c r="Y24" s="9"/>
      <c r="Z24" s="9"/>
    </row>
    <row r="25" spans="1:26" ht="13.5" customHeight="1">
      <c r="A25" s="144"/>
      <c r="B25" s="156" t="s">
        <v>11</v>
      </c>
      <c r="C25" s="148"/>
      <c r="D25" s="8">
        <f>40*2*12*3</f>
        <v>2880</v>
      </c>
      <c r="E25" s="16" t="s">
        <v>98</v>
      </c>
      <c r="F25" s="9"/>
      <c r="G25" s="9"/>
      <c r="H25" s="9"/>
      <c r="I25" s="9"/>
      <c r="J25" s="9"/>
      <c r="K25" s="9"/>
      <c r="L25" s="9"/>
      <c r="M25" s="9"/>
      <c r="N25" s="9"/>
      <c r="O25" s="9"/>
      <c r="P25" s="9"/>
      <c r="Q25" s="9"/>
      <c r="R25" s="9"/>
      <c r="S25" s="9"/>
      <c r="T25" s="9"/>
      <c r="U25" s="9"/>
      <c r="V25" s="9"/>
      <c r="W25" s="9"/>
      <c r="X25" s="9"/>
      <c r="Y25" s="9"/>
      <c r="Z25" s="9"/>
    </row>
    <row r="26" spans="1:26" ht="13.5" customHeight="1">
      <c r="A26" s="144"/>
      <c r="B26" s="157"/>
      <c r="C26" s="158"/>
      <c r="D26" s="8">
        <f>50*12</f>
        <v>600</v>
      </c>
      <c r="E26" s="16" t="s">
        <v>97</v>
      </c>
      <c r="F26" s="9"/>
      <c r="G26" s="9"/>
      <c r="H26" s="9"/>
      <c r="I26" s="9"/>
      <c r="J26" s="9"/>
      <c r="K26" s="9"/>
      <c r="L26" s="9"/>
      <c r="M26" s="9"/>
      <c r="N26" s="9"/>
      <c r="O26" s="9"/>
      <c r="P26" s="9"/>
      <c r="Q26" s="9"/>
      <c r="R26" s="9"/>
      <c r="S26" s="9"/>
      <c r="T26" s="9"/>
      <c r="U26" s="9"/>
      <c r="V26" s="9"/>
      <c r="W26" s="9"/>
      <c r="X26" s="9"/>
      <c r="Y26" s="9"/>
      <c r="Z26" s="9"/>
    </row>
    <row r="27" spans="1:26" ht="13.5" customHeight="1">
      <c r="A27" s="144"/>
      <c r="B27" s="157"/>
      <c r="C27" s="158"/>
      <c r="D27" s="8">
        <f>750*2</f>
        <v>1500</v>
      </c>
      <c r="E27" s="16" t="s">
        <v>99</v>
      </c>
      <c r="F27" s="9"/>
      <c r="G27" s="9"/>
      <c r="H27" s="9"/>
      <c r="I27" s="9"/>
      <c r="J27" s="9"/>
      <c r="K27" s="9"/>
      <c r="L27" s="9"/>
      <c r="M27" s="9"/>
      <c r="N27" s="9"/>
      <c r="O27" s="9"/>
      <c r="P27" s="9"/>
      <c r="Q27" s="9"/>
      <c r="R27" s="9"/>
      <c r="S27" s="9"/>
      <c r="T27" s="9"/>
      <c r="U27" s="9"/>
      <c r="V27" s="9"/>
      <c r="W27" s="9"/>
      <c r="X27" s="9"/>
      <c r="Y27" s="9"/>
      <c r="Z27" s="9"/>
    </row>
    <row r="28" spans="1:26" ht="13.5" customHeight="1">
      <c r="A28" s="144"/>
      <c r="B28" s="157"/>
      <c r="C28" s="158"/>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44"/>
      <c r="B29" s="157"/>
      <c r="C29" s="158"/>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44"/>
      <c r="B30" s="149"/>
      <c r="C30" s="151"/>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44"/>
      <c r="B31" s="142" t="s">
        <v>24</v>
      </c>
      <c r="C31" s="134"/>
      <c r="D31" s="8">
        <f>SUM(D25:D30)</f>
        <v>4980</v>
      </c>
      <c r="E31" s="16"/>
      <c r="F31" s="9"/>
      <c r="G31" s="9"/>
      <c r="H31" s="9"/>
      <c r="I31" s="9"/>
      <c r="J31" s="9"/>
      <c r="K31" s="9"/>
      <c r="L31" s="9"/>
      <c r="M31" s="9"/>
      <c r="N31" s="9"/>
      <c r="O31" s="9"/>
      <c r="P31" s="9"/>
      <c r="Q31" s="9"/>
      <c r="R31" s="9"/>
      <c r="S31" s="9"/>
      <c r="T31" s="9"/>
      <c r="U31" s="9"/>
      <c r="V31" s="9"/>
      <c r="W31" s="9"/>
      <c r="X31" s="9"/>
      <c r="Y31" s="9"/>
      <c r="Z31" s="9"/>
    </row>
    <row r="32" spans="1:26" ht="13.5" customHeight="1">
      <c r="A32" s="144"/>
      <c r="B32" s="156" t="s">
        <v>12</v>
      </c>
      <c r="C32" s="148"/>
      <c r="D32" s="59">
        <v>4900</v>
      </c>
      <c r="E32" s="60" t="s">
        <v>195</v>
      </c>
      <c r="F32" s="9"/>
      <c r="G32" s="9"/>
      <c r="H32" s="9"/>
      <c r="I32" s="9"/>
      <c r="J32" s="9"/>
      <c r="K32" s="9"/>
      <c r="L32" s="9"/>
      <c r="M32" s="9"/>
      <c r="N32" s="9"/>
      <c r="O32" s="9"/>
      <c r="P32" s="9"/>
      <c r="Q32" s="9"/>
      <c r="R32" s="9"/>
      <c r="S32" s="9"/>
      <c r="T32" s="9"/>
      <c r="U32" s="9"/>
      <c r="V32" s="9"/>
      <c r="W32" s="9"/>
      <c r="X32" s="9"/>
      <c r="Y32" s="9"/>
      <c r="Z32" s="9"/>
    </row>
    <row r="33" spans="1:26" ht="13.5" customHeight="1">
      <c r="A33" s="144"/>
      <c r="B33" s="157"/>
      <c r="C33" s="158"/>
      <c r="D33" s="59">
        <v>26400</v>
      </c>
      <c r="E33" s="60" t="s">
        <v>196</v>
      </c>
      <c r="F33" s="9"/>
      <c r="G33" s="9"/>
      <c r="H33" s="9"/>
      <c r="I33" s="9"/>
      <c r="J33" s="9"/>
      <c r="K33" s="9"/>
      <c r="L33" s="9"/>
      <c r="M33" s="9"/>
      <c r="N33" s="9"/>
      <c r="O33" s="9"/>
      <c r="P33" s="9"/>
      <c r="Q33" s="9"/>
      <c r="R33" s="9"/>
      <c r="S33" s="9"/>
      <c r="T33" s="9"/>
      <c r="U33" s="9"/>
      <c r="V33" s="9"/>
      <c r="W33" s="9"/>
      <c r="X33" s="9"/>
      <c r="Y33" s="9"/>
      <c r="Z33" s="9"/>
    </row>
    <row r="34" spans="1:26" ht="13.5" customHeight="1">
      <c r="A34" s="144"/>
      <c r="B34" s="157"/>
      <c r="C34" s="158"/>
      <c r="D34" s="59">
        <v>8250</v>
      </c>
      <c r="E34" s="60" t="s">
        <v>197</v>
      </c>
      <c r="F34" s="9"/>
      <c r="G34" s="9"/>
      <c r="H34" s="9"/>
      <c r="I34" s="9"/>
      <c r="J34" s="9"/>
      <c r="K34" s="9"/>
      <c r="L34" s="9"/>
      <c r="M34" s="9"/>
      <c r="N34" s="9"/>
      <c r="O34" s="9"/>
      <c r="P34" s="9"/>
      <c r="Q34" s="9"/>
      <c r="R34" s="9"/>
      <c r="S34" s="9"/>
      <c r="T34" s="9"/>
      <c r="U34" s="9"/>
      <c r="V34" s="9"/>
      <c r="W34" s="9"/>
      <c r="X34" s="9"/>
      <c r="Y34" s="9"/>
      <c r="Z34" s="9"/>
    </row>
    <row r="35" spans="1:26" ht="13.5" customHeight="1">
      <c r="A35" s="144"/>
      <c r="B35" s="157"/>
      <c r="C35" s="158"/>
      <c r="D35" s="59">
        <v>9000</v>
      </c>
      <c r="E35" s="60" t="s">
        <v>198</v>
      </c>
      <c r="F35" s="9"/>
      <c r="G35" s="9"/>
      <c r="H35" s="9"/>
      <c r="I35" s="9"/>
      <c r="J35" s="9"/>
      <c r="K35" s="9"/>
      <c r="L35" s="9"/>
      <c r="M35" s="9"/>
      <c r="N35" s="9"/>
      <c r="O35" s="9"/>
      <c r="P35" s="9"/>
      <c r="Q35" s="9"/>
      <c r="R35" s="9"/>
      <c r="S35" s="9"/>
      <c r="T35" s="9"/>
      <c r="U35" s="9"/>
      <c r="V35" s="9"/>
      <c r="W35" s="9"/>
      <c r="X35" s="9"/>
      <c r="Y35" s="9"/>
      <c r="Z35" s="9"/>
    </row>
    <row r="36" spans="1:26" ht="13.5" customHeight="1">
      <c r="A36" s="144"/>
      <c r="B36" s="157"/>
      <c r="C36" s="158"/>
      <c r="D36" s="59">
        <v>1500</v>
      </c>
      <c r="E36" s="60" t="s">
        <v>199</v>
      </c>
      <c r="F36" s="9"/>
      <c r="G36" s="9"/>
      <c r="H36" s="9"/>
      <c r="I36" s="9"/>
      <c r="J36" s="9"/>
      <c r="K36" s="9"/>
      <c r="L36" s="9"/>
      <c r="M36" s="9"/>
      <c r="N36" s="9"/>
      <c r="O36" s="9"/>
      <c r="P36" s="9"/>
      <c r="Q36" s="9"/>
      <c r="R36" s="9"/>
      <c r="S36" s="9"/>
      <c r="T36" s="9"/>
      <c r="U36" s="9"/>
      <c r="V36" s="9"/>
      <c r="W36" s="9"/>
      <c r="X36" s="9"/>
      <c r="Y36" s="9"/>
      <c r="Z36" s="9"/>
    </row>
    <row r="37" spans="1:26" ht="13.5" customHeight="1">
      <c r="A37" s="144"/>
      <c r="B37" s="157"/>
      <c r="C37" s="158"/>
      <c r="D37" s="59">
        <v>8520</v>
      </c>
      <c r="E37" s="60" t="s">
        <v>200</v>
      </c>
      <c r="F37" s="9"/>
      <c r="G37" s="9"/>
      <c r="H37" s="9"/>
      <c r="I37" s="9"/>
      <c r="J37" s="9"/>
      <c r="K37" s="9"/>
      <c r="L37" s="9"/>
      <c r="M37" s="9"/>
      <c r="N37" s="9"/>
      <c r="O37" s="9"/>
      <c r="P37" s="9"/>
      <c r="Q37" s="9"/>
      <c r="R37" s="9"/>
      <c r="S37" s="9"/>
      <c r="T37" s="9"/>
      <c r="U37" s="9"/>
      <c r="V37" s="9"/>
      <c r="W37" s="9"/>
      <c r="X37" s="9"/>
      <c r="Y37" s="9"/>
      <c r="Z37" s="9"/>
    </row>
    <row r="38" spans="1:26" ht="13.5" customHeight="1">
      <c r="A38" s="144"/>
      <c r="B38" s="149"/>
      <c r="C38" s="151"/>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44"/>
      <c r="B39" s="142" t="s">
        <v>25</v>
      </c>
      <c r="C39" s="134"/>
      <c r="D39" s="59">
        <f>SUM(D32:D38)</f>
        <v>58570</v>
      </c>
      <c r="E39" s="16"/>
      <c r="F39" s="9"/>
      <c r="G39" s="9"/>
      <c r="H39" s="9"/>
      <c r="I39" s="9"/>
      <c r="J39" s="9"/>
      <c r="K39" s="9"/>
      <c r="L39" s="9"/>
      <c r="M39" s="9"/>
      <c r="N39" s="9"/>
      <c r="O39" s="9"/>
      <c r="P39" s="9"/>
      <c r="Q39" s="9"/>
      <c r="R39" s="9"/>
      <c r="S39" s="9"/>
      <c r="T39" s="9"/>
      <c r="U39" s="9"/>
      <c r="V39" s="9"/>
      <c r="W39" s="9"/>
      <c r="X39" s="9"/>
      <c r="Y39" s="9"/>
      <c r="Z39" s="9"/>
    </row>
    <row r="40" spans="1:26" ht="13.5" customHeight="1">
      <c r="A40" s="144"/>
      <c r="B40" s="156" t="s">
        <v>26</v>
      </c>
      <c r="C40" s="148"/>
      <c r="D40" s="59">
        <v>6000</v>
      </c>
      <c r="E40" s="18" t="s">
        <v>105</v>
      </c>
      <c r="F40" s="9"/>
      <c r="G40" s="9"/>
      <c r="H40" s="9"/>
      <c r="I40" s="9"/>
      <c r="J40" s="9"/>
      <c r="K40" s="9"/>
      <c r="L40" s="9"/>
      <c r="M40" s="9"/>
      <c r="N40" s="9"/>
      <c r="O40" s="9"/>
      <c r="P40" s="9"/>
      <c r="Q40" s="9"/>
      <c r="R40" s="9"/>
      <c r="S40" s="9"/>
      <c r="T40" s="9"/>
      <c r="U40" s="9"/>
      <c r="V40" s="9"/>
      <c r="W40" s="9"/>
      <c r="X40" s="9"/>
      <c r="Y40" s="9"/>
      <c r="Z40" s="9"/>
    </row>
    <row r="41" spans="1:26" ht="13.5" customHeight="1">
      <c r="A41" s="144"/>
      <c r="B41" s="157"/>
      <c r="C41" s="158"/>
      <c r="D41" s="59">
        <v>0</v>
      </c>
      <c r="E41" s="60" t="s">
        <v>148</v>
      </c>
      <c r="F41" s="9"/>
      <c r="G41" s="9"/>
      <c r="H41" s="9"/>
      <c r="I41" s="9"/>
      <c r="J41" s="9"/>
      <c r="K41" s="9"/>
      <c r="L41" s="9"/>
      <c r="M41" s="9"/>
      <c r="N41" s="9"/>
      <c r="O41" s="9"/>
      <c r="P41" s="9"/>
      <c r="Q41" s="9"/>
      <c r="R41" s="9"/>
      <c r="S41" s="9"/>
      <c r="T41" s="9"/>
      <c r="U41" s="9"/>
      <c r="V41" s="9"/>
      <c r="W41" s="9"/>
      <c r="X41" s="9"/>
      <c r="Y41" s="9"/>
      <c r="Z41" s="9"/>
    </row>
    <row r="42" spans="1:26" ht="13.5" customHeight="1">
      <c r="A42" s="144"/>
      <c r="B42" s="157"/>
      <c r="C42" s="158"/>
      <c r="D42" s="59">
        <v>819</v>
      </c>
      <c r="E42" s="60" t="s">
        <v>201</v>
      </c>
      <c r="F42" s="9"/>
      <c r="G42" s="9"/>
      <c r="H42" s="9"/>
      <c r="I42" s="9"/>
      <c r="J42" s="9"/>
      <c r="K42" s="9"/>
      <c r="L42" s="9"/>
      <c r="M42" s="9"/>
      <c r="N42" s="9"/>
      <c r="O42" s="9"/>
      <c r="P42" s="9"/>
      <c r="Q42" s="9"/>
      <c r="R42" s="9"/>
      <c r="S42" s="9"/>
      <c r="T42" s="9"/>
      <c r="U42" s="9"/>
      <c r="V42" s="9"/>
      <c r="W42" s="9"/>
      <c r="X42" s="9"/>
      <c r="Y42" s="9"/>
      <c r="Z42" s="9"/>
    </row>
    <row r="43" spans="1:26" ht="13.5" customHeight="1">
      <c r="A43" s="144"/>
      <c r="B43" s="157"/>
      <c r="C43" s="158"/>
      <c r="D43" s="59">
        <v>6007</v>
      </c>
      <c r="E43" s="60" t="s">
        <v>202</v>
      </c>
      <c r="F43" s="9"/>
      <c r="G43" s="9"/>
      <c r="H43" s="9"/>
      <c r="I43" s="9"/>
      <c r="J43" s="9"/>
      <c r="K43" s="9"/>
      <c r="L43" s="9"/>
      <c r="M43" s="9"/>
      <c r="N43" s="9"/>
      <c r="O43" s="9"/>
      <c r="P43" s="9"/>
      <c r="Q43" s="9"/>
      <c r="R43" s="9"/>
      <c r="S43" s="9"/>
      <c r="T43" s="9"/>
      <c r="U43" s="9"/>
      <c r="V43" s="9"/>
      <c r="W43" s="9"/>
      <c r="X43" s="9"/>
      <c r="Y43" s="9"/>
      <c r="Z43" s="9"/>
    </row>
    <row r="44" spans="1:26" ht="13.5" customHeight="1">
      <c r="A44" s="144"/>
      <c r="B44" s="157"/>
      <c r="C44" s="158"/>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44"/>
      <c r="B45" s="157"/>
      <c r="C45" s="158"/>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44"/>
      <c r="B46" s="157"/>
      <c r="C46" s="158"/>
      <c r="D46" s="8"/>
      <c r="E46" s="16"/>
      <c r="F46" s="9"/>
      <c r="G46" s="9"/>
      <c r="H46" s="9"/>
      <c r="I46" s="9"/>
      <c r="J46" s="9"/>
      <c r="K46" s="9"/>
      <c r="L46" s="9"/>
      <c r="M46" s="9"/>
      <c r="N46" s="9"/>
      <c r="O46" s="9"/>
      <c r="P46" s="9"/>
      <c r="Q46" s="9"/>
      <c r="R46" s="9"/>
      <c r="S46" s="9"/>
      <c r="T46" s="9"/>
      <c r="U46" s="9"/>
      <c r="V46" s="9"/>
      <c r="W46" s="9"/>
      <c r="X46" s="9"/>
      <c r="Y46" s="9"/>
      <c r="Z46" s="9"/>
    </row>
    <row r="47" spans="1:26" ht="12.75" customHeight="1">
      <c r="A47" s="144"/>
      <c r="B47" s="157"/>
      <c r="C47" s="158"/>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44"/>
      <c r="B48" s="157"/>
      <c r="C48" s="158"/>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44"/>
      <c r="B49" s="157"/>
      <c r="C49" s="158"/>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44"/>
      <c r="B50" s="157"/>
      <c r="C50" s="158"/>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44"/>
      <c r="B51" s="149"/>
      <c r="C51" s="151"/>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45"/>
      <c r="B52" s="142" t="s">
        <v>28</v>
      </c>
      <c r="C52" s="134"/>
      <c r="D52" s="59">
        <f>SUM(D40:D51)</f>
        <v>12826</v>
      </c>
      <c r="E52" s="19"/>
      <c r="F52" s="9"/>
      <c r="G52" s="9"/>
      <c r="H52" s="9"/>
      <c r="I52" s="9"/>
      <c r="J52" s="9"/>
      <c r="K52" s="9"/>
      <c r="L52" s="9"/>
      <c r="M52" s="9"/>
      <c r="N52" s="9"/>
      <c r="O52" s="9"/>
      <c r="P52" s="9"/>
      <c r="Q52" s="9"/>
      <c r="R52" s="9"/>
      <c r="S52" s="9"/>
      <c r="T52" s="9"/>
      <c r="U52" s="9"/>
      <c r="V52" s="9"/>
      <c r="W52" s="9"/>
      <c r="X52" s="9"/>
      <c r="Y52" s="9"/>
      <c r="Z52" s="9"/>
    </row>
    <row r="53" spans="1:26" ht="13.5" customHeight="1">
      <c r="A53" s="163" t="s">
        <v>14</v>
      </c>
      <c r="B53" s="137"/>
      <c r="C53" s="138"/>
      <c r="D53" s="59">
        <f>D17+D24+D31+D39+D52</f>
        <v>101376</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t="s">
        <v>29</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214</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46" t="s">
        <v>3</v>
      </c>
      <c r="B58" s="147"/>
      <c r="C58" s="148"/>
      <c r="D58" s="127" t="s">
        <v>34</v>
      </c>
      <c r="E58" s="127" t="s">
        <v>21</v>
      </c>
      <c r="F58" s="2"/>
      <c r="G58" s="2"/>
      <c r="H58" s="2"/>
      <c r="I58" s="2"/>
      <c r="J58" s="2"/>
      <c r="K58" s="2"/>
      <c r="L58" s="2"/>
      <c r="M58" s="2"/>
      <c r="N58" s="2"/>
      <c r="O58" s="2"/>
      <c r="P58" s="2"/>
      <c r="Q58" s="2"/>
      <c r="R58" s="2"/>
      <c r="S58" s="2"/>
      <c r="T58" s="2"/>
      <c r="U58" s="2"/>
      <c r="V58" s="2"/>
      <c r="W58" s="2"/>
      <c r="X58" s="2"/>
      <c r="Y58" s="2"/>
      <c r="Z58" s="2"/>
    </row>
    <row r="59" spans="1:26" ht="13.5" customHeight="1">
      <c r="A59" s="149"/>
      <c r="B59" s="150"/>
      <c r="C59" s="151"/>
      <c r="D59" s="128"/>
      <c r="E59" s="128"/>
      <c r="F59" s="2"/>
      <c r="G59" s="2"/>
      <c r="H59" s="2"/>
      <c r="I59" s="2"/>
      <c r="J59" s="2"/>
      <c r="K59" s="2"/>
      <c r="L59" s="2"/>
      <c r="M59" s="2"/>
      <c r="N59" s="2"/>
      <c r="O59" s="2"/>
      <c r="P59" s="2"/>
      <c r="Q59" s="2"/>
      <c r="R59" s="2"/>
      <c r="S59" s="2"/>
      <c r="T59" s="2"/>
      <c r="U59" s="2"/>
      <c r="V59" s="2"/>
      <c r="W59" s="2"/>
      <c r="X59" s="2"/>
      <c r="Y59" s="2"/>
      <c r="Z59" s="2"/>
    </row>
    <row r="60" spans="1:26" ht="13.5" customHeight="1">
      <c r="A60" s="143" t="s">
        <v>8</v>
      </c>
      <c r="B60" s="156" t="s">
        <v>9</v>
      </c>
      <c r="C60" s="148"/>
      <c r="D60" s="8">
        <v>1200</v>
      </c>
      <c r="E60" s="22" t="s">
        <v>30</v>
      </c>
      <c r="F60" s="2"/>
      <c r="G60" s="2"/>
      <c r="H60" s="2"/>
      <c r="I60" s="2"/>
      <c r="J60" s="2"/>
      <c r="K60" s="2"/>
      <c r="L60" s="2"/>
      <c r="M60" s="2"/>
      <c r="N60" s="2"/>
      <c r="O60" s="2"/>
      <c r="P60" s="2"/>
      <c r="Q60" s="2"/>
      <c r="R60" s="2"/>
      <c r="S60" s="2"/>
      <c r="T60" s="2"/>
      <c r="U60" s="2"/>
      <c r="V60" s="2"/>
      <c r="W60" s="2"/>
      <c r="X60" s="2"/>
      <c r="Y60" s="2"/>
      <c r="Z60" s="2"/>
    </row>
    <row r="61" spans="1:26" ht="13.5" customHeight="1">
      <c r="A61" s="144"/>
      <c r="B61" s="157"/>
      <c r="C61" s="158"/>
      <c r="D61" s="8"/>
      <c r="E61" s="22"/>
      <c r="F61" s="2"/>
      <c r="G61" s="2"/>
      <c r="H61" s="2"/>
      <c r="I61" s="2"/>
      <c r="J61" s="2"/>
      <c r="K61" s="2"/>
      <c r="L61" s="2"/>
      <c r="M61" s="2"/>
      <c r="N61" s="2"/>
      <c r="O61" s="2"/>
      <c r="P61" s="2"/>
      <c r="Q61" s="2"/>
      <c r="R61" s="2"/>
      <c r="S61" s="2"/>
      <c r="T61" s="2"/>
      <c r="U61" s="2"/>
      <c r="V61" s="2"/>
      <c r="W61" s="2"/>
      <c r="X61" s="2"/>
      <c r="Y61" s="2"/>
      <c r="Z61" s="2"/>
    </row>
    <row r="62" spans="1:26" ht="13.5" customHeight="1">
      <c r="A62" s="144"/>
      <c r="B62" s="157"/>
      <c r="C62" s="158"/>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44"/>
      <c r="B63" s="157"/>
      <c r="C63" s="158"/>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44"/>
      <c r="B64" s="157"/>
      <c r="C64" s="158"/>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44"/>
      <c r="B65" s="157"/>
      <c r="C65" s="158"/>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44"/>
      <c r="B66" s="157"/>
      <c r="C66" s="158"/>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44"/>
      <c r="B67" s="157"/>
      <c r="C67" s="158"/>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44"/>
      <c r="B68" s="157"/>
      <c r="C68" s="158"/>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44"/>
      <c r="B69" s="159"/>
      <c r="C69" s="160"/>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44"/>
      <c r="B70" s="142" t="s">
        <v>22</v>
      </c>
      <c r="C70" s="134"/>
      <c r="D70" s="8">
        <f>SUM(D60:D69)</f>
        <v>1200</v>
      </c>
      <c r="E70" s="16"/>
      <c r="F70" s="2"/>
      <c r="G70" s="2"/>
      <c r="H70" s="2"/>
      <c r="I70" s="2"/>
      <c r="J70" s="2"/>
      <c r="K70" s="2"/>
      <c r="L70" s="2"/>
      <c r="M70" s="2"/>
      <c r="N70" s="2"/>
      <c r="O70" s="2"/>
      <c r="P70" s="2"/>
      <c r="Q70" s="2"/>
      <c r="R70" s="2"/>
      <c r="S70" s="2"/>
      <c r="T70" s="2"/>
      <c r="U70" s="2"/>
      <c r="V70" s="2"/>
      <c r="W70" s="2"/>
      <c r="X70" s="2"/>
      <c r="Y70" s="2"/>
      <c r="Z70" s="2"/>
    </row>
    <row r="71" spans="1:26" ht="13.5" customHeight="1">
      <c r="A71" s="144"/>
      <c r="B71" s="156" t="s">
        <v>10</v>
      </c>
      <c r="C71" s="148"/>
      <c r="D71" s="8"/>
      <c r="E71" s="16"/>
      <c r="F71" s="2"/>
      <c r="G71" s="2"/>
      <c r="H71" s="2"/>
      <c r="I71" s="2"/>
      <c r="J71" s="2"/>
      <c r="K71" s="2"/>
      <c r="L71" s="2"/>
      <c r="M71" s="2"/>
      <c r="N71" s="2"/>
      <c r="O71" s="2"/>
      <c r="P71" s="2"/>
      <c r="Q71" s="2"/>
      <c r="R71" s="2"/>
      <c r="S71" s="2"/>
      <c r="T71" s="2"/>
      <c r="U71" s="2"/>
      <c r="V71" s="2"/>
      <c r="W71" s="2"/>
      <c r="X71" s="2"/>
      <c r="Y71" s="2"/>
      <c r="Z71" s="2"/>
    </row>
    <row r="72" spans="1:26" ht="13.5" customHeight="1">
      <c r="A72" s="144"/>
      <c r="B72" s="157"/>
      <c r="C72" s="158"/>
      <c r="D72" s="8"/>
      <c r="E72" s="16"/>
      <c r="F72" s="2"/>
      <c r="G72" s="2"/>
      <c r="H72" s="2"/>
      <c r="I72" s="2"/>
      <c r="J72" s="2"/>
      <c r="K72" s="2"/>
      <c r="L72" s="2"/>
      <c r="M72" s="2"/>
      <c r="N72" s="2"/>
      <c r="O72" s="2"/>
      <c r="P72" s="2"/>
      <c r="Q72" s="2"/>
      <c r="R72" s="2"/>
      <c r="S72" s="2"/>
      <c r="T72" s="2"/>
      <c r="U72" s="2"/>
      <c r="V72" s="2"/>
      <c r="W72" s="2"/>
      <c r="X72" s="2"/>
      <c r="Y72" s="2"/>
      <c r="Z72" s="2"/>
    </row>
    <row r="73" spans="1:26" ht="13.5" customHeight="1">
      <c r="A73" s="144"/>
      <c r="B73" s="157"/>
      <c r="C73" s="158"/>
      <c r="D73" s="8"/>
      <c r="E73" s="16"/>
      <c r="F73" s="2"/>
      <c r="G73" s="2"/>
      <c r="H73" s="2"/>
      <c r="I73" s="2"/>
      <c r="J73" s="2"/>
      <c r="K73" s="2"/>
      <c r="L73" s="2"/>
      <c r="M73" s="2"/>
      <c r="N73" s="2"/>
      <c r="O73" s="2"/>
      <c r="P73" s="2"/>
      <c r="Q73" s="2"/>
      <c r="R73" s="2"/>
      <c r="S73" s="2"/>
      <c r="T73" s="2"/>
      <c r="U73" s="2"/>
      <c r="V73" s="2"/>
      <c r="W73" s="2"/>
      <c r="X73" s="2"/>
      <c r="Y73" s="2"/>
      <c r="Z73" s="2"/>
    </row>
    <row r="74" spans="1:26" ht="13.5" customHeight="1">
      <c r="A74" s="144"/>
      <c r="B74" s="157"/>
      <c r="C74" s="158"/>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44"/>
      <c r="B75" s="157"/>
      <c r="C75" s="158"/>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44"/>
      <c r="B76" s="159"/>
      <c r="C76" s="160"/>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44"/>
      <c r="B77" s="142" t="s">
        <v>23</v>
      </c>
      <c r="C77" s="134"/>
      <c r="D77" s="8">
        <f>SUM(D71:D76)</f>
        <v>0</v>
      </c>
      <c r="E77" s="16"/>
      <c r="F77" s="2"/>
      <c r="G77" s="2"/>
      <c r="H77" s="2"/>
      <c r="I77" s="2"/>
      <c r="J77" s="2"/>
      <c r="K77" s="2"/>
      <c r="L77" s="2"/>
      <c r="M77" s="2"/>
      <c r="N77" s="2"/>
      <c r="O77" s="2"/>
      <c r="P77" s="2"/>
      <c r="Q77" s="2"/>
      <c r="R77" s="2"/>
      <c r="S77" s="2"/>
      <c r="T77" s="2"/>
      <c r="U77" s="2"/>
      <c r="V77" s="2"/>
      <c r="W77" s="2"/>
      <c r="X77" s="2"/>
      <c r="Y77" s="2"/>
      <c r="Z77" s="2"/>
    </row>
    <row r="78" spans="1:26" ht="13.5" customHeight="1">
      <c r="A78" s="144"/>
      <c r="B78" s="156" t="s">
        <v>11</v>
      </c>
      <c r="C78" s="148"/>
      <c r="D78" s="17">
        <v>240</v>
      </c>
      <c r="E78" s="23" t="s">
        <v>32</v>
      </c>
      <c r="F78" s="2"/>
      <c r="G78" s="2"/>
      <c r="H78" s="2"/>
      <c r="I78" s="2"/>
      <c r="J78" s="2"/>
      <c r="K78" s="2"/>
      <c r="L78" s="2"/>
      <c r="M78" s="2"/>
      <c r="N78" s="2"/>
      <c r="O78" s="2"/>
      <c r="P78" s="2"/>
      <c r="Q78" s="2"/>
      <c r="R78" s="2"/>
      <c r="S78" s="2"/>
      <c r="T78" s="2"/>
      <c r="U78" s="2"/>
      <c r="V78" s="2"/>
      <c r="W78" s="2"/>
      <c r="X78" s="2"/>
      <c r="Y78" s="2"/>
      <c r="Z78" s="2"/>
    </row>
    <row r="79" spans="1:26" ht="13.5" customHeight="1">
      <c r="A79" s="144"/>
      <c r="B79" s="157"/>
      <c r="C79" s="158"/>
      <c r="D79" s="8"/>
      <c r="E79" s="16"/>
      <c r="F79" s="2"/>
      <c r="G79" s="2"/>
      <c r="H79" s="2"/>
      <c r="I79" s="2"/>
      <c r="J79" s="2"/>
      <c r="K79" s="2"/>
      <c r="L79" s="2"/>
      <c r="M79" s="2"/>
      <c r="N79" s="2"/>
      <c r="O79" s="2"/>
      <c r="P79" s="2"/>
      <c r="Q79" s="2"/>
      <c r="R79" s="2"/>
      <c r="S79" s="2"/>
      <c r="T79" s="2"/>
      <c r="U79" s="2"/>
      <c r="V79" s="2"/>
      <c r="W79" s="2"/>
      <c r="X79" s="2"/>
      <c r="Y79" s="2"/>
      <c r="Z79" s="2"/>
    </row>
    <row r="80" spans="1:26" ht="13.5" customHeight="1">
      <c r="A80" s="144"/>
      <c r="B80" s="157"/>
      <c r="C80" s="158"/>
      <c r="D80" s="8"/>
      <c r="E80" s="16"/>
      <c r="F80" s="2"/>
      <c r="G80" s="2"/>
      <c r="H80" s="2"/>
      <c r="I80" s="2"/>
      <c r="J80" s="2"/>
      <c r="K80" s="2"/>
      <c r="L80" s="2"/>
      <c r="M80" s="2"/>
      <c r="N80" s="2"/>
      <c r="O80" s="2"/>
      <c r="P80" s="2"/>
      <c r="Q80" s="2"/>
      <c r="R80" s="2"/>
      <c r="S80" s="2"/>
      <c r="T80" s="2"/>
      <c r="U80" s="2"/>
      <c r="V80" s="2"/>
      <c r="W80" s="2"/>
      <c r="X80" s="2"/>
      <c r="Y80" s="2"/>
      <c r="Z80" s="2"/>
    </row>
    <row r="81" spans="1:26" ht="13.5" customHeight="1">
      <c r="A81" s="144"/>
      <c r="B81" s="157"/>
      <c r="C81" s="158"/>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44"/>
      <c r="B82" s="157"/>
      <c r="C82" s="158"/>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44"/>
      <c r="B83" s="149"/>
      <c r="C83" s="151"/>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44"/>
      <c r="B84" s="142" t="s">
        <v>24</v>
      </c>
      <c r="C84" s="134"/>
      <c r="D84" s="8">
        <f>SUM(D78:D83)</f>
        <v>240</v>
      </c>
      <c r="E84" s="16"/>
      <c r="F84" s="2"/>
      <c r="G84" s="2"/>
      <c r="H84" s="2"/>
      <c r="I84" s="2"/>
      <c r="J84" s="2"/>
      <c r="K84" s="2"/>
      <c r="L84" s="2"/>
      <c r="M84" s="2"/>
      <c r="N84" s="2"/>
      <c r="O84" s="2"/>
      <c r="P84" s="2"/>
      <c r="Q84" s="2"/>
      <c r="R84" s="2"/>
      <c r="S84" s="2"/>
      <c r="T84" s="2"/>
      <c r="U84" s="2"/>
      <c r="V84" s="2"/>
      <c r="W84" s="2"/>
      <c r="X84" s="2"/>
      <c r="Y84" s="2"/>
      <c r="Z84" s="2"/>
    </row>
    <row r="85" spans="1:26">
      <c r="A85" s="144"/>
      <c r="B85" s="156" t="s">
        <v>12</v>
      </c>
      <c r="C85" s="148"/>
      <c r="D85" s="62">
        <v>6600</v>
      </c>
      <c r="E85" s="63" t="s">
        <v>203</v>
      </c>
      <c r="F85" s="2"/>
      <c r="G85" s="2"/>
      <c r="H85" s="2"/>
      <c r="I85" s="2"/>
      <c r="J85" s="2"/>
      <c r="K85" s="2"/>
      <c r="L85" s="2"/>
      <c r="M85" s="2"/>
      <c r="N85" s="2"/>
      <c r="O85" s="2"/>
      <c r="P85" s="2"/>
      <c r="Q85" s="2"/>
      <c r="R85" s="2"/>
      <c r="S85" s="2"/>
      <c r="T85" s="2"/>
      <c r="U85" s="2"/>
      <c r="V85" s="2"/>
      <c r="W85" s="2"/>
      <c r="X85" s="2"/>
      <c r="Y85" s="2"/>
      <c r="Z85" s="2"/>
    </row>
    <row r="86" spans="1:26" ht="13.5" customHeight="1">
      <c r="A86" s="144"/>
      <c r="B86" s="157"/>
      <c r="C86" s="158"/>
      <c r="D86" s="59">
        <v>4620</v>
      </c>
      <c r="E86" s="64" t="s">
        <v>204</v>
      </c>
      <c r="F86" s="2"/>
      <c r="G86" s="2"/>
      <c r="H86" s="2"/>
      <c r="I86" s="2"/>
      <c r="J86" s="2"/>
      <c r="K86" s="2"/>
      <c r="L86" s="2"/>
      <c r="M86" s="2"/>
      <c r="N86" s="2"/>
      <c r="O86" s="2"/>
      <c r="P86" s="2"/>
      <c r="Q86" s="2"/>
      <c r="R86" s="2"/>
      <c r="S86" s="2"/>
      <c r="T86" s="2"/>
      <c r="U86" s="2"/>
      <c r="V86" s="2"/>
      <c r="W86" s="2"/>
      <c r="X86" s="2"/>
      <c r="Y86" s="2"/>
      <c r="Z86" s="2"/>
    </row>
    <row r="87" spans="1:26" ht="13.5" customHeight="1">
      <c r="A87" s="144"/>
      <c r="B87" s="157"/>
      <c r="C87" s="158"/>
      <c r="D87" s="8"/>
      <c r="E87" s="58"/>
      <c r="F87" s="2"/>
      <c r="G87" s="2"/>
      <c r="H87" s="2"/>
      <c r="I87" s="2"/>
      <c r="J87" s="2"/>
      <c r="K87" s="2"/>
      <c r="L87" s="2"/>
      <c r="M87" s="2"/>
      <c r="N87" s="2"/>
      <c r="O87" s="2"/>
      <c r="P87" s="2"/>
      <c r="Q87" s="2"/>
      <c r="R87" s="2"/>
      <c r="S87" s="2"/>
      <c r="T87" s="2"/>
      <c r="U87" s="2"/>
      <c r="V87" s="2"/>
      <c r="W87" s="2"/>
      <c r="X87" s="2"/>
      <c r="Y87" s="2"/>
      <c r="Z87" s="2"/>
    </row>
    <row r="88" spans="1:26" ht="13.5" customHeight="1">
      <c r="A88" s="144"/>
      <c r="B88" s="157"/>
      <c r="C88" s="158"/>
      <c r="D88" s="8"/>
      <c r="E88" s="22"/>
      <c r="F88" s="2"/>
      <c r="G88" s="2"/>
      <c r="H88" s="2"/>
      <c r="I88" s="2"/>
      <c r="J88" s="2"/>
      <c r="K88" s="2"/>
      <c r="L88" s="2"/>
      <c r="M88" s="2"/>
      <c r="N88" s="2"/>
      <c r="O88" s="2"/>
      <c r="P88" s="2"/>
      <c r="Q88" s="2"/>
      <c r="R88" s="2"/>
      <c r="S88" s="2"/>
      <c r="T88" s="2"/>
      <c r="U88" s="2"/>
      <c r="V88" s="2"/>
      <c r="W88" s="2"/>
      <c r="X88" s="2"/>
      <c r="Y88" s="2"/>
      <c r="Z88" s="2"/>
    </row>
    <row r="89" spans="1:26" ht="13.5" customHeight="1">
      <c r="A89" s="144"/>
      <c r="B89" s="157"/>
      <c r="C89" s="158"/>
      <c r="D89" s="8"/>
      <c r="E89" s="22"/>
      <c r="F89" s="2"/>
      <c r="G89" s="2"/>
      <c r="H89" s="2"/>
      <c r="I89" s="2"/>
      <c r="J89" s="2"/>
      <c r="K89" s="2"/>
      <c r="L89" s="2"/>
      <c r="M89" s="2"/>
      <c r="N89" s="2"/>
      <c r="O89" s="2"/>
      <c r="P89" s="2"/>
      <c r="Q89" s="2"/>
      <c r="R89" s="2"/>
      <c r="S89" s="2"/>
      <c r="T89" s="2"/>
      <c r="U89" s="2"/>
      <c r="V89" s="2"/>
      <c r="W89" s="2"/>
      <c r="X89" s="2"/>
      <c r="Y89" s="2"/>
      <c r="Z89" s="2"/>
    </row>
    <row r="90" spans="1:26" ht="13.5" customHeight="1">
      <c r="A90" s="144"/>
      <c r="B90" s="157"/>
      <c r="C90" s="158"/>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44"/>
      <c r="B91" s="149"/>
      <c r="C91" s="151"/>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44"/>
      <c r="B92" s="142" t="s">
        <v>25</v>
      </c>
      <c r="C92" s="134"/>
      <c r="D92" s="59">
        <f>SUM(D85:D91)</f>
        <v>11220</v>
      </c>
      <c r="E92" s="16"/>
      <c r="F92" s="2"/>
      <c r="G92" s="2"/>
      <c r="H92" s="2"/>
      <c r="I92" s="2"/>
      <c r="J92" s="2"/>
      <c r="K92" s="2"/>
      <c r="L92" s="2"/>
      <c r="M92" s="2"/>
      <c r="N92" s="2"/>
      <c r="O92" s="2"/>
      <c r="P92" s="2"/>
      <c r="Q92" s="2"/>
      <c r="R92" s="2"/>
      <c r="S92" s="2"/>
      <c r="T92" s="2"/>
      <c r="U92" s="2"/>
      <c r="V92" s="2"/>
      <c r="W92" s="2"/>
      <c r="X92" s="2"/>
      <c r="Y92" s="2"/>
      <c r="Z92" s="2"/>
    </row>
    <row r="93" spans="1:26" ht="13.5" customHeight="1">
      <c r="A93" s="144"/>
      <c r="B93" s="156" t="s">
        <v>26</v>
      </c>
      <c r="C93" s="148"/>
      <c r="D93" s="65">
        <v>24734</v>
      </c>
      <c r="E93" s="22" t="s">
        <v>149</v>
      </c>
      <c r="F93" s="2"/>
      <c r="G93" s="2"/>
      <c r="H93" s="2"/>
      <c r="I93" s="2"/>
      <c r="J93" s="2"/>
      <c r="K93" s="2"/>
      <c r="L93" s="2"/>
      <c r="M93" s="2"/>
      <c r="N93" s="2"/>
      <c r="O93" s="2"/>
      <c r="P93" s="2"/>
      <c r="Q93" s="2"/>
      <c r="R93" s="2"/>
      <c r="S93" s="2"/>
      <c r="T93" s="2"/>
      <c r="U93" s="2"/>
      <c r="V93" s="2"/>
      <c r="W93" s="2"/>
      <c r="X93" s="2"/>
      <c r="Y93" s="2"/>
      <c r="Z93" s="2"/>
    </row>
    <row r="94" spans="1:26" ht="13.5" customHeight="1">
      <c r="A94" s="144"/>
      <c r="B94" s="157"/>
      <c r="C94" s="158"/>
      <c r="D94" s="59">
        <v>1122</v>
      </c>
      <c r="E94" s="64" t="s">
        <v>202</v>
      </c>
      <c r="F94" s="2"/>
      <c r="G94" s="2"/>
      <c r="H94" s="2"/>
      <c r="I94" s="2"/>
      <c r="J94" s="2"/>
      <c r="K94" s="2"/>
      <c r="L94" s="2"/>
      <c r="M94" s="2"/>
      <c r="N94" s="2"/>
      <c r="O94" s="2"/>
      <c r="P94" s="2"/>
      <c r="Q94" s="2"/>
      <c r="R94" s="2"/>
      <c r="S94" s="2"/>
      <c r="T94" s="2"/>
      <c r="U94" s="2"/>
      <c r="V94" s="2"/>
      <c r="W94" s="2"/>
      <c r="X94" s="2"/>
      <c r="Y94" s="2"/>
      <c r="Z94" s="2"/>
    </row>
    <row r="95" spans="1:26" ht="13.5" customHeight="1">
      <c r="A95" s="144"/>
      <c r="B95" s="157"/>
      <c r="C95" s="158"/>
      <c r="D95" s="8"/>
      <c r="E95" s="16"/>
      <c r="F95" s="2"/>
      <c r="G95" s="2"/>
      <c r="H95" s="2"/>
      <c r="I95" s="2"/>
      <c r="J95" s="2"/>
      <c r="K95" s="2"/>
      <c r="L95" s="2"/>
      <c r="M95" s="2"/>
      <c r="N95" s="2"/>
      <c r="O95" s="2"/>
      <c r="P95" s="2"/>
      <c r="Q95" s="2"/>
      <c r="R95" s="2"/>
      <c r="S95" s="2"/>
      <c r="T95" s="2"/>
      <c r="U95" s="2"/>
      <c r="V95" s="2"/>
      <c r="W95" s="2"/>
      <c r="X95" s="2"/>
      <c r="Y95" s="2"/>
      <c r="Z95" s="2"/>
    </row>
    <row r="96" spans="1:26" ht="13.5" customHeight="1">
      <c r="A96" s="144"/>
      <c r="B96" s="157"/>
      <c r="C96" s="158"/>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44"/>
      <c r="B97" s="157"/>
      <c r="C97" s="158"/>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44"/>
      <c r="B98" s="157"/>
      <c r="C98" s="158"/>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44"/>
      <c r="B99" s="157"/>
      <c r="C99" s="158"/>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44"/>
      <c r="B100" s="157"/>
      <c r="C100" s="158"/>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44"/>
      <c r="B101" s="157"/>
      <c r="C101" s="158"/>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44"/>
      <c r="B102" s="157"/>
      <c r="C102" s="158"/>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44"/>
      <c r="B103" s="157"/>
      <c r="C103" s="158"/>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44"/>
      <c r="B104" s="149"/>
      <c r="C104" s="151"/>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45"/>
      <c r="B105" s="142" t="s">
        <v>28</v>
      </c>
      <c r="C105" s="134"/>
      <c r="D105" s="59">
        <f>SUM(D93:D104)</f>
        <v>25856</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63" t="s">
        <v>14</v>
      </c>
      <c r="B106" s="137"/>
      <c r="C106" s="138"/>
      <c r="D106" s="59">
        <f>D70+D77+D84+D92+D105</f>
        <v>38516</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05" showPageBreaks="1" view="pageBreakPreview">
      <selection activeCell="E21" sqref="E21"/>
      <rowBreaks count="1" manualBreakCount="1">
        <brk id="54" man="1"/>
      </rowBreaks>
      <pageMargins left="0.78740157480314965" right="0.78740157480314965" top="0.78740157480314965" bottom="0.78740157480314965" header="0" footer="0"/>
      <pageSetup paperSize="9" scale="86" orientation="portrait" r:id="rId1"/>
      <headerFooter>
        <oddHeader>&amp;R&amp;A</oddHeader>
        <oddFooter>&amp;R&amp;D</oddFooter>
      </headerFooter>
    </customSheetView>
    <customSheetView guid="{9D085479-0B63-44B4-9268-025006D95A5B}" scale="115" showPageBreaks="1" view="pageBreakPreview" topLeftCell="A13">
      <selection activeCell="E100" sqref="E100"/>
      <rowBreaks count="1" manualBreakCount="1">
        <brk id="54" man="1"/>
      </rowBreaks>
      <pageMargins left="0.78740157480314965" right="0.78740157480314965" top="0.78740157480314965" bottom="0.78740157480314965" header="0" footer="0"/>
      <pageSetup paperSize="9" scale="86"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6" orientation="portrait" r:id="rId3"/>
  <headerFooter>
    <oddHeader>&amp;R&amp;A</oddHeader>
    <oddFooter>&amp;R&amp;D</oddFooter>
  </headerFooter>
  <rowBreaks count="1" manualBreakCount="1">
    <brk id="54"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DF43C-3679-4895-B482-C45A15B25340}">
  <sheetPr>
    <pageSetUpPr fitToPage="1"/>
  </sheetPr>
  <dimension ref="A1:J46"/>
  <sheetViews>
    <sheetView tabSelected="1" view="pageBreakPreview" zoomScaleNormal="100" zoomScaleSheetLayoutView="100" workbookViewId="0"/>
  </sheetViews>
  <sheetFormatPr defaultRowHeight="15"/>
  <cols>
    <col min="1" max="1" width="20.7109375" customWidth="1"/>
    <col min="2" max="2" width="36.7109375" customWidth="1"/>
    <col min="3" max="5" width="12.7109375" customWidth="1"/>
    <col min="6" max="6" width="8.7109375" customWidth="1"/>
    <col min="7" max="7" width="12.7109375" style="120" customWidth="1"/>
  </cols>
  <sheetData>
    <row r="1" spans="1:10" ht="18" customHeight="1">
      <c r="A1" s="84" t="s">
        <v>0</v>
      </c>
      <c r="B1" s="107"/>
      <c r="C1" s="107"/>
      <c r="D1" s="107"/>
      <c r="E1" s="107"/>
      <c r="F1" s="107"/>
      <c r="G1" s="115"/>
      <c r="H1" s="27"/>
      <c r="I1" s="27"/>
      <c r="J1" s="27"/>
    </row>
    <row r="2" spans="1:10" ht="21" customHeight="1">
      <c r="A2" s="101" t="s">
        <v>258</v>
      </c>
      <c r="B2" s="107"/>
      <c r="C2" s="107"/>
      <c r="D2" s="107"/>
      <c r="E2" s="107"/>
      <c r="F2" s="107"/>
      <c r="G2" s="116"/>
      <c r="H2" s="93"/>
      <c r="I2" s="93"/>
      <c r="J2" s="93"/>
    </row>
    <row r="3" spans="1:10" ht="21" customHeight="1">
      <c r="A3" s="101"/>
      <c r="B3" s="107"/>
      <c r="C3" s="107"/>
      <c r="D3" s="107"/>
      <c r="E3" s="107"/>
      <c r="F3" s="107"/>
      <c r="G3" s="116"/>
      <c r="H3" s="93"/>
      <c r="I3" s="93"/>
      <c r="J3" s="93"/>
    </row>
    <row r="4" spans="1:10" ht="28.15" customHeight="1">
      <c r="A4" s="27" t="s">
        <v>254</v>
      </c>
      <c r="B4" s="164"/>
      <c r="C4" s="165"/>
      <c r="D4" s="165"/>
      <c r="E4" s="165"/>
      <c r="F4" s="107"/>
      <c r="G4" s="116"/>
      <c r="H4" s="93"/>
      <c r="I4" s="93"/>
      <c r="J4" s="93"/>
    </row>
    <row r="5" spans="1:10" ht="21" customHeight="1">
      <c r="A5" s="93"/>
      <c r="B5" s="107"/>
      <c r="C5" s="107"/>
      <c r="D5" s="107"/>
      <c r="E5" s="107"/>
      <c r="F5" s="107"/>
      <c r="G5" s="116"/>
      <c r="H5" s="93"/>
      <c r="I5" s="93"/>
      <c r="J5" s="93"/>
    </row>
    <row r="6" spans="1:10" ht="21" customHeight="1">
      <c r="A6" s="102" t="s">
        <v>238</v>
      </c>
      <c r="B6" s="107"/>
      <c r="C6" s="107"/>
      <c r="D6" s="107"/>
      <c r="E6" s="108" t="s">
        <v>236</v>
      </c>
      <c r="F6" s="108"/>
      <c r="G6" s="116"/>
      <c r="H6" s="93"/>
      <c r="I6" s="93"/>
      <c r="J6" s="93"/>
    </row>
    <row r="7" spans="1:10" ht="21" customHeight="1">
      <c r="A7" s="104" t="s">
        <v>247</v>
      </c>
      <c r="B7" s="104" t="s">
        <v>246</v>
      </c>
      <c r="C7" s="104" t="s">
        <v>243</v>
      </c>
      <c r="D7" s="104" t="s">
        <v>244</v>
      </c>
      <c r="E7" s="104" t="s">
        <v>245</v>
      </c>
      <c r="F7" s="117"/>
      <c r="G7" s="123" t="s">
        <v>259</v>
      </c>
      <c r="H7" s="93"/>
      <c r="I7" s="93"/>
      <c r="J7" s="93"/>
    </row>
    <row r="8" spans="1:10" ht="21" customHeight="1">
      <c r="A8" s="125" t="s">
        <v>248</v>
      </c>
      <c r="B8" s="100" t="str">
        <f>+'代表機関 2025年度'!D3</f>
        <v>国立研究開発法人○○研究所</v>
      </c>
      <c r="C8" s="105">
        <f>+'代表機関 2025年度'!D45</f>
        <v>40890</v>
      </c>
      <c r="D8" s="105">
        <v>12267</v>
      </c>
      <c r="E8" s="105">
        <f>+C8+D8</f>
        <v>53157</v>
      </c>
      <c r="F8" s="122"/>
      <c r="G8" s="126">
        <f>+D8/C8</f>
        <v>0.3</v>
      </c>
      <c r="H8" s="93"/>
      <c r="I8" s="93"/>
      <c r="J8" s="93"/>
    </row>
    <row r="9" spans="1:10" ht="21" customHeight="1">
      <c r="A9" s="125" t="s">
        <v>249</v>
      </c>
      <c r="B9" s="100" t="str">
        <f>+'共同機関① 2025年度'!D3</f>
        <v>○○株式会社</v>
      </c>
      <c r="C9" s="105">
        <f>+'共同機関① 2025年度'!D45</f>
        <v>0</v>
      </c>
      <c r="D9" s="105"/>
      <c r="E9" s="105">
        <f>+C9+D9</f>
        <v>0</v>
      </c>
      <c r="F9" s="122"/>
      <c r="G9" s="126" t="e">
        <f>+D9/C9</f>
        <v>#DIV/0!</v>
      </c>
      <c r="H9" s="93"/>
      <c r="I9" s="93"/>
      <c r="J9" s="93"/>
    </row>
    <row r="10" spans="1:10" ht="21" customHeight="1">
      <c r="A10" s="125" t="s">
        <v>239</v>
      </c>
      <c r="B10" s="100" t="str">
        <f>+'共同機関② 2025年度'!D3</f>
        <v>国立大学法人○○大学</v>
      </c>
      <c r="C10" s="105">
        <f>+'共同機関② 2025年度'!D45</f>
        <v>0</v>
      </c>
      <c r="D10" s="105"/>
      <c r="E10" s="105">
        <f>+C10+D10</f>
        <v>0</v>
      </c>
      <c r="F10" s="122"/>
      <c r="G10" s="126" t="e">
        <f>+D10/C10</f>
        <v>#DIV/0!</v>
      </c>
      <c r="H10" s="93"/>
      <c r="I10" s="93"/>
      <c r="J10" s="93"/>
    </row>
    <row r="11" spans="1:10" ht="21" customHeight="1">
      <c r="A11" s="125" t="s">
        <v>252</v>
      </c>
      <c r="B11" s="100" t="str">
        <f>+'共同機関③ 2025年度'!D3</f>
        <v>株式会社○○○○</v>
      </c>
      <c r="C11" s="105">
        <f>+'共同機関③ 2025年度'!D45</f>
        <v>0</v>
      </c>
      <c r="D11" s="105"/>
      <c r="E11" s="105">
        <f>+C11+D11</f>
        <v>0</v>
      </c>
      <c r="F11" s="122"/>
      <c r="G11" s="126" t="e">
        <f>+D11/C11</f>
        <v>#DIV/0!</v>
      </c>
      <c r="H11" s="93"/>
      <c r="I11" s="93"/>
      <c r="J11" s="93"/>
    </row>
    <row r="12" spans="1:10" ht="21" customHeight="1">
      <c r="A12" s="104" t="s">
        <v>245</v>
      </c>
      <c r="B12" s="103"/>
      <c r="C12" s="106">
        <f>+SUM(C8:C11)</f>
        <v>40890</v>
      </c>
      <c r="D12" s="106">
        <f>+SUM(D8:D11)</f>
        <v>12267</v>
      </c>
      <c r="E12" s="106">
        <f>+SUM(E8:E11)</f>
        <v>53157</v>
      </c>
      <c r="F12" s="122"/>
      <c r="G12" s="119"/>
      <c r="H12" s="93"/>
      <c r="I12" s="93"/>
      <c r="J12" s="93"/>
    </row>
    <row r="13" spans="1:10" ht="21" customHeight="1">
      <c r="A13" s="27"/>
      <c r="B13" s="107"/>
      <c r="C13" s="107"/>
      <c r="D13" s="107"/>
      <c r="E13" s="107"/>
      <c r="F13" s="118"/>
      <c r="G13" s="115"/>
      <c r="H13" s="93"/>
      <c r="I13" s="93"/>
      <c r="J13" s="93"/>
    </row>
    <row r="14" spans="1:10" ht="21" customHeight="1">
      <c r="A14" s="102" t="s">
        <v>237</v>
      </c>
      <c r="B14" s="107"/>
      <c r="C14" s="107"/>
      <c r="D14" s="107"/>
      <c r="E14" s="108" t="s">
        <v>236</v>
      </c>
      <c r="F14" s="118"/>
      <c r="G14" s="116"/>
      <c r="H14" s="93"/>
      <c r="I14" s="93"/>
      <c r="J14" s="93"/>
    </row>
    <row r="15" spans="1:10" ht="21" customHeight="1">
      <c r="A15" s="104" t="s">
        <v>247</v>
      </c>
      <c r="B15" s="104" t="s">
        <v>246</v>
      </c>
      <c r="C15" s="104" t="s">
        <v>243</v>
      </c>
      <c r="D15" s="104" t="s">
        <v>244</v>
      </c>
      <c r="E15" s="104" t="s">
        <v>245</v>
      </c>
      <c r="F15" s="121"/>
      <c r="G15" s="123" t="s">
        <v>259</v>
      </c>
      <c r="H15" s="93"/>
      <c r="I15" s="93"/>
      <c r="J15" s="93"/>
    </row>
    <row r="16" spans="1:10" ht="21" customHeight="1">
      <c r="A16" s="125" t="s">
        <v>248</v>
      </c>
      <c r="B16" s="100" t="str">
        <f>+B8</f>
        <v>国立研究開発法人○○研究所</v>
      </c>
      <c r="C16" s="105">
        <f>+'代表機関 2025年度'!D91</f>
        <v>0</v>
      </c>
      <c r="D16" s="105"/>
      <c r="E16" s="105">
        <f>+C16+D16</f>
        <v>0</v>
      </c>
      <c r="F16" s="124"/>
      <c r="G16" s="126" t="e">
        <f>+D16/C16</f>
        <v>#DIV/0!</v>
      </c>
      <c r="H16" s="93"/>
      <c r="I16" s="93"/>
      <c r="J16" s="93"/>
    </row>
    <row r="17" spans="1:10" ht="21" customHeight="1">
      <c r="A17" s="125" t="s">
        <v>249</v>
      </c>
      <c r="B17" s="100" t="str">
        <f t="shared" ref="B17:B19" si="0">+B9</f>
        <v>○○株式会社</v>
      </c>
      <c r="C17" s="105">
        <f>+'共同機関① 2025年度'!D91</f>
        <v>0</v>
      </c>
      <c r="D17" s="105"/>
      <c r="E17" s="105">
        <f>+C17+D17</f>
        <v>0</v>
      </c>
      <c r="F17" s="122"/>
      <c r="G17" s="126" t="e">
        <f>+D17/C17</f>
        <v>#DIV/0!</v>
      </c>
      <c r="H17" s="93"/>
      <c r="I17" s="93"/>
      <c r="J17" s="93"/>
    </row>
    <row r="18" spans="1:10" ht="21" customHeight="1">
      <c r="A18" s="125" t="s">
        <v>239</v>
      </c>
      <c r="B18" s="100" t="str">
        <f t="shared" si="0"/>
        <v>国立大学法人○○大学</v>
      </c>
      <c r="C18" s="105">
        <f>+'共同機関② 2025年度'!D91</f>
        <v>0</v>
      </c>
      <c r="D18" s="105"/>
      <c r="E18" s="105">
        <f>+C18+D18</f>
        <v>0</v>
      </c>
      <c r="F18" s="122"/>
      <c r="G18" s="126" t="e">
        <f>+D18/C18</f>
        <v>#DIV/0!</v>
      </c>
      <c r="H18" s="93"/>
      <c r="I18" s="93"/>
      <c r="J18" s="93"/>
    </row>
    <row r="19" spans="1:10" ht="21" customHeight="1">
      <c r="A19" s="125" t="s">
        <v>252</v>
      </c>
      <c r="B19" s="100" t="str">
        <f t="shared" si="0"/>
        <v>株式会社○○○○</v>
      </c>
      <c r="C19" s="105">
        <f>+'共同機関③ 2025年度'!D91</f>
        <v>0</v>
      </c>
      <c r="D19" s="105"/>
      <c r="E19" s="105">
        <f>+C19+D19</f>
        <v>0</v>
      </c>
      <c r="F19" s="122"/>
      <c r="G19" s="126" t="e">
        <f>+D19/C19</f>
        <v>#DIV/0!</v>
      </c>
      <c r="H19" s="93"/>
      <c r="I19" s="93"/>
      <c r="J19" s="93"/>
    </row>
    <row r="20" spans="1:10" ht="21" customHeight="1">
      <c r="A20" s="104" t="s">
        <v>245</v>
      </c>
      <c r="B20" s="103"/>
      <c r="C20" s="106">
        <f t="shared" ref="C20:E20" si="1">+SUM(C16:C19)</f>
        <v>0</v>
      </c>
      <c r="D20" s="106">
        <f t="shared" si="1"/>
        <v>0</v>
      </c>
      <c r="E20" s="106">
        <f t="shared" si="1"/>
        <v>0</v>
      </c>
      <c r="F20" s="122"/>
      <c r="G20" s="119"/>
      <c r="H20" s="93"/>
      <c r="I20" s="93"/>
      <c r="J20" s="93"/>
    </row>
    <row r="21" spans="1:10" ht="21" customHeight="1">
      <c r="A21" s="27"/>
      <c r="B21" s="107"/>
      <c r="C21" s="107"/>
      <c r="D21" s="107"/>
      <c r="E21" s="107"/>
      <c r="F21" s="118"/>
      <c r="G21" s="115"/>
      <c r="H21" s="93"/>
      <c r="I21" s="93"/>
      <c r="J21" s="93"/>
    </row>
    <row r="22" spans="1:10" ht="21" customHeight="1">
      <c r="A22" s="102" t="s">
        <v>253</v>
      </c>
      <c r="B22" s="107"/>
      <c r="C22" s="107"/>
      <c r="D22" s="107"/>
      <c r="E22" s="108" t="s">
        <v>236</v>
      </c>
      <c r="F22" s="118"/>
      <c r="G22" s="116"/>
      <c r="H22" s="93"/>
      <c r="I22" s="93"/>
      <c r="J22" s="93"/>
    </row>
    <row r="23" spans="1:10" ht="21" customHeight="1">
      <c r="A23" s="104" t="s">
        <v>247</v>
      </c>
      <c r="B23" s="104" t="s">
        <v>246</v>
      </c>
      <c r="C23" s="104" t="s">
        <v>243</v>
      </c>
      <c r="D23" s="104" t="s">
        <v>244</v>
      </c>
      <c r="E23" s="104" t="s">
        <v>245</v>
      </c>
      <c r="F23" s="117"/>
      <c r="G23" s="118"/>
      <c r="H23" s="93"/>
      <c r="I23" s="93"/>
      <c r="J23" s="93"/>
    </row>
    <row r="24" spans="1:10" ht="21" customHeight="1">
      <c r="A24" s="125" t="s">
        <v>248</v>
      </c>
      <c r="B24" s="100" t="str">
        <f>+B8</f>
        <v>国立研究開発法人○○研究所</v>
      </c>
      <c r="C24" s="105">
        <f>+C8+C16</f>
        <v>40890</v>
      </c>
      <c r="D24" s="105">
        <f>+D8+D16</f>
        <v>12267</v>
      </c>
      <c r="E24" s="105">
        <f>+C24+D24</f>
        <v>53157</v>
      </c>
      <c r="F24" s="122"/>
      <c r="G24" s="114"/>
      <c r="H24" s="93"/>
      <c r="I24" s="93"/>
      <c r="J24" s="93"/>
    </row>
    <row r="25" spans="1:10" ht="21" customHeight="1">
      <c r="A25" s="125" t="s">
        <v>249</v>
      </c>
      <c r="B25" s="100" t="str">
        <f t="shared" ref="B25:B27" si="2">+B9</f>
        <v>○○株式会社</v>
      </c>
      <c r="C25" s="105">
        <f t="shared" ref="C25:D27" si="3">+C9+C17</f>
        <v>0</v>
      </c>
      <c r="D25" s="105">
        <f>+D9+D17</f>
        <v>0</v>
      </c>
      <c r="E25" s="105">
        <f t="shared" ref="E25:E27" si="4">+C25+D25</f>
        <v>0</v>
      </c>
      <c r="F25" s="122"/>
      <c r="G25" s="114"/>
      <c r="H25" s="93"/>
      <c r="I25" s="93"/>
      <c r="J25" s="93"/>
    </row>
    <row r="26" spans="1:10" ht="21" customHeight="1">
      <c r="A26" s="125" t="s">
        <v>239</v>
      </c>
      <c r="B26" s="100" t="str">
        <f t="shared" si="2"/>
        <v>国立大学法人○○大学</v>
      </c>
      <c r="C26" s="105">
        <f t="shared" si="3"/>
        <v>0</v>
      </c>
      <c r="D26" s="105">
        <f>+D10+D18</f>
        <v>0</v>
      </c>
      <c r="E26" s="105">
        <f t="shared" si="4"/>
        <v>0</v>
      </c>
      <c r="F26" s="122"/>
      <c r="G26" s="114"/>
      <c r="H26" s="93"/>
      <c r="I26" s="93"/>
      <c r="J26" s="93"/>
    </row>
    <row r="27" spans="1:10" ht="21" customHeight="1">
      <c r="A27" s="125" t="s">
        <v>252</v>
      </c>
      <c r="B27" s="100" t="str">
        <f t="shared" si="2"/>
        <v>株式会社○○○○</v>
      </c>
      <c r="C27" s="105">
        <f t="shared" si="3"/>
        <v>0</v>
      </c>
      <c r="D27" s="105">
        <f t="shared" si="3"/>
        <v>0</v>
      </c>
      <c r="E27" s="105">
        <f t="shared" si="4"/>
        <v>0</v>
      </c>
      <c r="F27" s="122"/>
      <c r="G27" s="114"/>
      <c r="H27" s="93"/>
      <c r="I27" s="93"/>
      <c r="J27" s="93"/>
    </row>
    <row r="28" spans="1:10" ht="21" customHeight="1">
      <c r="A28" s="104" t="s">
        <v>245</v>
      </c>
      <c r="B28" s="103"/>
      <c r="C28" s="106">
        <f t="shared" ref="C28" si="5">+SUM(C24:C27)</f>
        <v>40890</v>
      </c>
      <c r="D28" s="106">
        <f t="shared" ref="D28" si="6">+SUM(D24:D27)</f>
        <v>12267</v>
      </c>
      <c r="E28" s="106">
        <f t="shared" ref="E28" si="7">+SUM(E24:E27)</f>
        <v>53157</v>
      </c>
      <c r="F28" s="122"/>
      <c r="G28" s="119"/>
      <c r="H28" s="93"/>
      <c r="I28" s="93"/>
      <c r="J28" s="93"/>
    </row>
    <row r="29" spans="1:10" ht="21" customHeight="1">
      <c r="A29" s="93"/>
      <c r="B29" s="107"/>
      <c r="C29" s="107"/>
      <c r="D29" s="107"/>
      <c r="E29" s="107"/>
      <c r="F29" s="118"/>
      <c r="G29" s="116"/>
      <c r="H29" s="93"/>
      <c r="I29" s="93"/>
      <c r="J29" s="93"/>
    </row>
    <row r="30" spans="1:10" ht="21" customHeight="1">
      <c r="A30" s="93"/>
      <c r="B30" s="93"/>
      <c r="C30" s="93"/>
      <c r="D30" s="93"/>
      <c r="E30" s="93"/>
      <c r="F30" s="116"/>
      <c r="G30" s="116"/>
      <c r="H30" s="93"/>
      <c r="I30" s="93"/>
      <c r="J30" s="93"/>
    </row>
    <row r="31" spans="1:10" ht="21" customHeight="1">
      <c r="A31" s="93"/>
      <c r="B31" s="93"/>
      <c r="C31" s="93"/>
      <c r="D31" s="93"/>
      <c r="E31" s="93"/>
      <c r="F31" s="93"/>
      <c r="G31" s="116"/>
      <c r="H31" s="93"/>
      <c r="I31" s="93"/>
      <c r="J31" s="93"/>
    </row>
    <row r="32" spans="1:10" ht="21" customHeight="1">
      <c r="A32" s="93"/>
      <c r="B32" s="93"/>
      <c r="C32" s="93"/>
      <c r="D32" s="93"/>
      <c r="E32" s="93"/>
      <c r="F32" s="93"/>
      <c r="G32" s="116"/>
      <c r="H32" s="93"/>
      <c r="I32" s="93"/>
      <c r="J32" s="93"/>
    </row>
    <row r="33" spans="1:10" ht="21" customHeight="1">
      <c r="A33" s="93"/>
      <c r="B33" s="93"/>
      <c r="C33" s="93"/>
      <c r="D33" s="93"/>
      <c r="E33" s="93"/>
      <c r="F33" s="93"/>
      <c r="G33" s="116"/>
      <c r="H33" s="93"/>
      <c r="I33" s="93"/>
      <c r="J33" s="93"/>
    </row>
    <row r="34" spans="1:10" ht="21" customHeight="1">
      <c r="A34" s="93"/>
      <c r="B34" s="93"/>
      <c r="C34" s="93"/>
      <c r="D34" s="93"/>
      <c r="E34" s="93"/>
      <c r="F34" s="93"/>
      <c r="G34" s="116"/>
      <c r="H34" s="93"/>
      <c r="I34" s="93"/>
      <c r="J34" s="93"/>
    </row>
    <row r="35" spans="1:10" ht="21" customHeight="1">
      <c r="A35" s="93"/>
      <c r="B35" s="93"/>
      <c r="C35" s="93"/>
      <c r="D35" s="93"/>
      <c r="E35" s="93"/>
      <c r="F35" s="93"/>
      <c r="G35" s="116"/>
      <c r="H35" s="93"/>
      <c r="I35" s="93"/>
      <c r="J35" s="93"/>
    </row>
    <row r="36" spans="1:10" ht="21" customHeight="1">
      <c r="A36" s="93"/>
      <c r="B36" s="93"/>
      <c r="C36" s="93"/>
      <c r="D36" s="93"/>
      <c r="E36" s="93"/>
      <c r="F36" s="93"/>
      <c r="G36" s="116"/>
      <c r="H36" s="93"/>
      <c r="I36" s="93"/>
      <c r="J36" s="93"/>
    </row>
    <row r="37" spans="1:10" ht="21" customHeight="1">
      <c r="A37" s="93"/>
      <c r="B37" s="93"/>
      <c r="C37" s="93"/>
      <c r="D37" s="93"/>
      <c r="E37" s="93"/>
      <c r="F37" s="93"/>
      <c r="G37" s="116"/>
      <c r="H37" s="93"/>
      <c r="I37" s="93"/>
      <c r="J37" s="93"/>
    </row>
    <row r="38" spans="1:10" ht="21" customHeight="1">
      <c r="A38" s="93"/>
      <c r="B38" s="93"/>
      <c r="C38" s="93"/>
      <c r="D38" s="93"/>
      <c r="E38" s="93"/>
      <c r="F38" s="93"/>
      <c r="G38" s="116"/>
      <c r="H38" s="93"/>
      <c r="I38" s="93"/>
      <c r="J38" s="93"/>
    </row>
    <row r="39" spans="1:10">
      <c r="A39" s="93"/>
      <c r="B39" s="93"/>
      <c r="C39" s="93"/>
      <c r="D39" s="93"/>
      <c r="E39" s="93"/>
      <c r="F39" s="93"/>
      <c r="G39" s="116"/>
      <c r="H39" s="93"/>
      <c r="I39" s="93"/>
      <c r="J39" s="93"/>
    </row>
    <row r="40" spans="1:10">
      <c r="A40" s="93"/>
      <c r="B40" s="93"/>
      <c r="C40" s="93"/>
      <c r="D40" s="93"/>
      <c r="E40" s="93"/>
      <c r="F40" s="93"/>
      <c r="G40" s="116"/>
      <c r="H40" s="93"/>
      <c r="I40" s="93"/>
      <c r="J40" s="93"/>
    </row>
    <row r="41" spans="1:10">
      <c r="A41" s="93"/>
      <c r="B41" s="93"/>
      <c r="C41" s="93"/>
      <c r="D41" s="93"/>
      <c r="E41" s="93"/>
      <c r="F41" s="93"/>
      <c r="G41" s="116"/>
      <c r="H41" s="93"/>
      <c r="I41" s="93"/>
      <c r="J41" s="93"/>
    </row>
    <row r="42" spans="1:10">
      <c r="A42" s="93"/>
      <c r="B42" s="93"/>
      <c r="C42" s="93"/>
      <c r="D42" s="93"/>
      <c r="E42" s="93"/>
      <c r="F42" s="93"/>
      <c r="G42" s="116"/>
      <c r="H42" s="93"/>
      <c r="I42" s="93"/>
      <c r="J42" s="93"/>
    </row>
    <row r="43" spans="1:10">
      <c r="A43" s="93"/>
      <c r="B43" s="93"/>
      <c r="C43" s="93"/>
      <c r="D43" s="93"/>
      <c r="E43" s="93"/>
      <c r="F43" s="93"/>
      <c r="G43" s="116"/>
      <c r="H43" s="93"/>
      <c r="I43" s="93"/>
      <c r="J43" s="93"/>
    </row>
    <row r="44" spans="1:10">
      <c r="A44" s="27"/>
      <c r="B44" s="27"/>
      <c r="C44" s="27"/>
      <c r="D44" s="27"/>
      <c r="E44" s="27"/>
      <c r="F44" s="27"/>
      <c r="G44" s="115"/>
      <c r="H44" s="27"/>
      <c r="I44" s="27"/>
      <c r="J44" s="27"/>
    </row>
    <row r="45" spans="1:10">
      <c r="A45" s="27"/>
      <c r="B45" s="27"/>
      <c r="C45" s="27"/>
      <c r="D45" s="27"/>
      <c r="E45" s="27"/>
      <c r="F45" s="27"/>
      <c r="G45" s="115"/>
      <c r="H45" s="27"/>
      <c r="I45" s="27"/>
      <c r="J45" s="27"/>
    </row>
    <row r="46" spans="1:10">
      <c r="A46" s="27"/>
      <c r="B46" s="27"/>
      <c r="C46" s="27"/>
      <c r="D46" s="27"/>
      <c r="E46" s="27"/>
      <c r="F46" s="27"/>
      <c r="G46" s="115"/>
      <c r="H46" s="27"/>
      <c r="I46" s="27"/>
      <c r="J46" s="27"/>
    </row>
  </sheetData>
  <mergeCells count="1">
    <mergeCell ref="B4:E4"/>
  </mergeCells>
  <phoneticPr fontId="8"/>
  <conditionalFormatting sqref="G8:G11 G16:G19">
    <cfRule type="cellIs" dxfId="0" priority="1" operator="greaterThan">
      <formula>0.3</formula>
    </cfRule>
  </conditionalFormatting>
  <pageMargins left="0.59055118110236227" right="0.78740157480314965" top="0.59055118110236227" bottom="0.59055118110236227" header="0.39370078740157483" footer="0.39370078740157483"/>
  <pageSetup paperSize="9" scale="91" fitToHeight="0" orientation="portrait" verticalDpi="0" r:id="rId1"/>
  <headerFooter>
    <oddHeader>&amp;R&amp;A</oddHeader>
    <oddFooter>&amp;C&amp;P / &amp;N</oddFooter>
  </headerFooter>
  <ignoredErrors>
    <ignoredError sqref="G9:G14 G16:G19"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28</vt:i4>
      </vt:variant>
    </vt:vector>
  </HeadingPairs>
  <TitlesOfParts>
    <vt:vector size="48" baseType="lpstr">
      <vt:lpstr>希望予算案_プロジェクト全体</vt:lpstr>
      <vt:lpstr>社内メモ</vt:lpstr>
      <vt:lpstr>代表研究開発機関</vt:lpstr>
      <vt:lpstr>共同研究開発機関①</vt:lpstr>
      <vt:lpstr>共同研究開発機関②</vt:lpstr>
      <vt:lpstr>共同研究開発機関③</vt:lpstr>
      <vt:lpstr>代表機関 2023年度</vt:lpstr>
      <vt:lpstr>代表機関 2024年度</vt:lpstr>
      <vt:lpstr>プロジェクト全体（表紙）</vt:lpstr>
      <vt:lpstr>代表機関 2025年度</vt:lpstr>
      <vt:lpstr>共同機関① 2023年度</vt:lpstr>
      <vt:lpstr>共同機関① 2024年度</vt:lpstr>
      <vt:lpstr>共同機関① 2025年度</vt:lpstr>
      <vt:lpstr>共同機関② 2023年度</vt:lpstr>
      <vt:lpstr>共同機関② 2024年度</vt:lpstr>
      <vt:lpstr>共同機関② 2025年度</vt:lpstr>
      <vt:lpstr>共同機関③ 2025年度</vt:lpstr>
      <vt:lpstr>共同機関③ 2023年度</vt:lpstr>
      <vt:lpstr>共同機関③ 2024年度</vt:lpstr>
      <vt:lpstr>共同機関③ 2025年度 </vt:lpstr>
      <vt:lpstr>'プロジェクト全体（表紙）'!Print_Area</vt:lpstr>
      <vt:lpstr>'共同機関① 2025年度'!Print_Area</vt:lpstr>
      <vt:lpstr>'共同機関② 2025年度'!Print_Area</vt:lpstr>
      <vt:lpstr>'共同機関③ 2025年度'!Print_Area</vt:lpstr>
      <vt:lpstr>'代表機関 2025年度'!Print_Area</vt:lpstr>
      <vt:lpstr>希望予算案_プロジェクト全体!Print_Titles</vt:lpstr>
      <vt:lpstr>'共同機関① 2023年度'!Print_Titles</vt:lpstr>
      <vt:lpstr>'共同機関① 2024年度'!Print_Titles</vt:lpstr>
      <vt:lpstr>'共同機関② 2023年度'!Print_Titles</vt:lpstr>
      <vt:lpstr>'共同機関② 2024年度'!Print_Titles</vt:lpstr>
      <vt:lpstr>'共同機関③ 2023年度'!Print_Titles</vt:lpstr>
      <vt:lpstr>'共同機関③ 2024年度'!Print_Titles</vt:lpstr>
      <vt:lpstr>'共同機関③ 2025年度 '!Print_Titles</vt:lpstr>
      <vt:lpstr>'代表機関 2023年度'!Print_Titles</vt:lpstr>
      <vt:lpstr>'代表機関 2024年度'!Print_Titles</vt:lpstr>
      <vt:lpstr>'共同機関① 2023年度'!Z_1B42840B_43AD_4723_9A7A_84F79A4903F8_.wvu.PrintArea</vt:lpstr>
      <vt:lpstr>'共同機関① 2024年度'!Z_1B42840B_43AD_4723_9A7A_84F79A4903F8_.wvu.PrintArea</vt:lpstr>
      <vt:lpstr>'共同機関① 2025年度'!Z_1B42840B_43AD_4723_9A7A_84F79A4903F8_.wvu.PrintArea</vt:lpstr>
      <vt:lpstr>'共同機関② 2023年度'!Z_1B42840B_43AD_4723_9A7A_84F79A4903F8_.wvu.PrintArea</vt:lpstr>
      <vt:lpstr>'共同機関② 2024年度'!Z_1B42840B_43AD_4723_9A7A_84F79A4903F8_.wvu.PrintArea</vt:lpstr>
      <vt:lpstr>'共同機関② 2025年度'!Z_1B42840B_43AD_4723_9A7A_84F79A4903F8_.wvu.PrintArea</vt:lpstr>
      <vt:lpstr>'共同機関③ 2023年度'!Z_1B42840B_43AD_4723_9A7A_84F79A4903F8_.wvu.PrintArea</vt:lpstr>
      <vt:lpstr>'共同機関③ 2024年度'!Z_1B42840B_43AD_4723_9A7A_84F79A4903F8_.wvu.PrintArea</vt:lpstr>
      <vt:lpstr>'共同機関③ 2025年度'!Z_1B42840B_43AD_4723_9A7A_84F79A4903F8_.wvu.PrintArea</vt:lpstr>
      <vt:lpstr>'共同機関③ 2025年度 '!Z_1B42840B_43AD_4723_9A7A_84F79A4903F8_.wvu.PrintArea</vt:lpstr>
      <vt:lpstr>'代表機関 2023年度'!Z_1B42840B_43AD_4723_9A7A_84F79A4903F8_.wvu.PrintArea</vt:lpstr>
      <vt:lpstr>'代表機関 2024年度'!Z_1B42840B_43AD_4723_9A7A_84F79A4903F8_.wvu.PrintArea</vt:lpstr>
      <vt:lpstr>'代表機関 2025年度'!Z_1B42840B_43AD_4723_9A7A_84F79A4903F8_.wvu.PrintArea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Hiroyuki HAGINO</dc:creator>
  <cp:lastModifiedBy>TAMURA Tomomasa</cp:lastModifiedBy>
  <cp:lastPrinted>2025-07-24T05:23:46Z</cp:lastPrinted>
  <dcterms:created xsi:type="dcterms:W3CDTF">2017-01-17T04:04:50Z</dcterms:created>
  <dcterms:modified xsi:type="dcterms:W3CDTF">2025-07-24T05:26:47Z</dcterms:modified>
</cp:coreProperties>
</file>