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sakihagi.nims.go.jp\ECDiv\ACO\10_NIMS連携拠点推進制度\07.成果報告書\R5  (2023)  年度\"/>
    </mc:Choice>
  </mc:AlternateContent>
  <xr:revisionPtr revIDLastSave="0" documentId="14_{961000A2-98C0-492B-B987-A929CACC5243}" xr6:coauthVersionLast="47" xr6:coauthVersionMax="47" xr10:uidLastSave="{00000000-0000-0000-0000-000000000000}"/>
  <workbookProtection workbookAlgorithmName="SHA-512" workbookHashValue="Mlg9xPQoL4EJRNn95e7nM1G7EuaIZ8OBvmDmY4KIq/k4T6XWDjDEugw57M3VpOYXbUOT4A0O+JTupHL91Zmrig==" workbookSaltValue="aRWlkAJXDy57xolhdRWxwQ==" workbookSpinCount="100000" lockStructure="1"/>
  <bookViews>
    <workbookView xWindow="-110" yWindow="-110" windowWidth="19420" windowHeight="10420" tabRatio="608" xr2:uid="{00000000-000D-0000-FFFF-FFFF00000000}"/>
  </bookViews>
  <sheets>
    <sheet name="成果報告書" sheetId="13" r:id="rId1"/>
    <sheet name="ドロップダウン" sheetId="10" state="hidden" r:id="rId2"/>
    <sheet name="申請一覧" sheetId="14" state="hidden" r:id="rId3"/>
  </sheets>
  <definedNames>
    <definedName name="_xlnm.Print_Area" localSheetId="0">成果報告書!$A$1:$N$51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4" i="13" l="1"/>
  <c r="G30" i="13"/>
  <c r="K12" i="13"/>
  <c r="C12" i="13"/>
  <c r="C11" i="13"/>
  <c r="C9" i="13"/>
  <c r="K9" i="13"/>
  <c r="C8" i="13"/>
  <c r="C7" i="13"/>
  <c r="K6" i="13"/>
  <c r="C5" i="13"/>
  <c r="AB83" i="14"/>
  <c r="AB82" i="14"/>
  <c r="AB81" i="14"/>
  <c r="AB80" i="14"/>
  <c r="AB79" i="14"/>
  <c r="AB78" i="14"/>
  <c r="AB77" i="14"/>
  <c r="AB76" i="14"/>
  <c r="AB75" i="14"/>
  <c r="AB74" i="14"/>
  <c r="AB73" i="14"/>
  <c r="AB72" i="14"/>
  <c r="AB71" i="14"/>
  <c r="AB70" i="14"/>
  <c r="AB69" i="14"/>
  <c r="AB68" i="14"/>
  <c r="AB67" i="14"/>
  <c r="AB66" i="14"/>
  <c r="AB65" i="14"/>
  <c r="AB64" i="14"/>
  <c r="AF63" i="14"/>
  <c r="AB63" i="14"/>
  <c r="AF62" i="14"/>
  <c r="AB62" i="14"/>
  <c r="AF61" i="14"/>
  <c r="AB61" i="14"/>
  <c r="AF60" i="14"/>
  <c r="AB60" i="14"/>
  <c r="AF59" i="14"/>
  <c r="AB59" i="14"/>
  <c r="AF58" i="14"/>
  <c r="AB58" i="14"/>
  <c r="AF57" i="14"/>
  <c r="AB57" i="14"/>
  <c r="AF56" i="14"/>
  <c r="AB56" i="14"/>
  <c r="AF53" i="14"/>
  <c r="AB53" i="14"/>
  <c r="AF52" i="14"/>
  <c r="AB52" i="14"/>
  <c r="AF51" i="14"/>
  <c r="AB51" i="14"/>
  <c r="AF50" i="14"/>
  <c r="AB50" i="14"/>
  <c r="AF49" i="14"/>
  <c r="AB49" i="14"/>
  <c r="AF48" i="14"/>
  <c r="AB48" i="14"/>
  <c r="AF47" i="14"/>
  <c r="AB47" i="14"/>
  <c r="AF46" i="14"/>
  <c r="AB46" i="14"/>
  <c r="AF45" i="14"/>
  <c r="AB45" i="14"/>
  <c r="AF44" i="14"/>
  <c r="AB44" i="14"/>
  <c r="AF43" i="14"/>
  <c r="AB43" i="14"/>
  <c r="AF42" i="14"/>
  <c r="AB42" i="14"/>
  <c r="AF41" i="14"/>
  <c r="AB41" i="14"/>
  <c r="AF40" i="14"/>
  <c r="AB40" i="14"/>
  <c r="AF39" i="14"/>
  <c r="AB39" i="14"/>
  <c r="AF38" i="14"/>
  <c r="AB38" i="14"/>
  <c r="AF37" i="14"/>
  <c r="AB37" i="14"/>
  <c r="AF36" i="14"/>
  <c r="AB36" i="14"/>
  <c r="AF35" i="14"/>
  <c r="AB35" i="14"/>
  <c r="AF34" i="14"/>
  <c r="AB34" i="14"/>
  <c r="AF33" i="14"/>
  <c r="AB33" i="14"/>
  <c r="AF32" i="14"/>
  <c r="AB32" i="14"/>
  <c r="AF31" i="14"/>
  <c r="AB31" i="14"/>
  <c r="AF30" i="14"/>
  <c r="AB30" i="14"/>
  <c r="AU29" i="14"/>
  <c r="AF29" i="14"/>
  <c r="AB29" i="14"/>
  <c r="AF28" i="14"/>
  <c r="AB28" i="14"/>
  <c r="AF27" i="14"/>
  <c r="AB27" i="14"/>
  <c r="AF26" i="14"/>
  <c r="AB26" i="14"/>
  <c r="AF25" i="14"/>
  <c r="AB25" i="14"/>
  <c r="AF24" i="14"/>
  <c r="AB24" i="14"/>
  <c r="AF23" i="14"/>
  <c r="AB23" i="14"/>
  <c r="AF22" i="14"/>
  <c r="AB22" i="14"/>
  <c r="AF21" i="14"/>
  <c r="AB21" i="14"/>
  <c r="AF20" i="14"/>
  <c r="AB20" i="14"/>
  <c r="AF19" i="14"/>
  <c r="AB19" i="14"/>
  <c r="AF18" i="14"/>
  <c r="AB18" i="14"/>
  <c r="AF17" i="14"/>
  <c r="AB17" i="14"/>
  <c r="AF16" i="14"/>
  <c r="AB16" i="14"/>
  <c r="AF15" i="14"/>
  <c r="AB15" i="14"/>
  <c r="AF14" i="14"/>
  <c r="AB14" i="14"/>
  <c r="AF13" i="14"/>
  <c r="AB13" i="14"/>
  <c r="AF12" i="14"/>
  <c r="AB12" i="14"/>
  <c r="AF11" i="14"/>
  <c r="AB11" i="14"/>
  <c r="AF10" i="14"/>
  <c r="AB10" i="14"/>
  <c r="AF9" i="14"/>
  <c r="AB9" i="14"/>
  <c r="AF8" i="14"/>
  <c r="AB8" i="14"/>
  <c r="AF7" i="14"/>
  <c r="AB7" i="14"/>
  <c r="AF6" i="14"/>
  <c r="AB6" i="14"/>
  <c r="AF5" i="14"/>
  <c r="AB5" i="14"/>
  <c r="AV1" i="14"/>
  <c r="AX1" i="14" s="1"/>
  <c r="AU1" i="14"/>
  <c r="Q9" i="13" l="1"/>
  <c r="Q10" i="13" l="1"/>
  <c r="N43" i="13"/>
  <c r="N41" i="13"/>
  <c r="N39" i="13"/>
  <c r="N37" i="13"/>
  <c r="N35" i="13"/>
  <c r="N44" i="13" s="1"/>
  <c r="N33" i="13"/>
  <c r="Q12" i="13" l="1"/>
  <c r="M25" i="13" l="1"/>
  <c r="I25" i="13"/>
  <c r="B25" i="13"/>
  <c r="E25" i="13"/>
  <c r="Q11" i="13" l="1"/>
  <c r="Q7" i="13"/>
  <c r="Q6" i="13" l="1"/>
  <c r="Q5" i="13"/>
  <c r="Q8"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NIMS-User</author>
    <author>ITAdmin</author>
  </authors>
  <commentList>
    <comment ref="AM2" authorId="0" shapeId="0" xr:uid="{2EC2B389-BA1F-4EF2-ACAE-79B4EB58D433}">
      <text>
        <r>
          <rPr>
            <sz val="9"/>
            <color indexed="81"/>
            <rFont val="MS P ゴシック"/>
            <family val="3"/>
            <charset val="128"/>
          </rPr>
          <t>～3/31　室町アドバイザー
4/1～　中山部門長</t>
        </r>
      </text>
    </comment>
    <comment ref="AN2" authorId="0" shapeId="0" xr:uid="{B7DA1705-A710-4E82-90A2-3718DB0CAD54}">
      <text>
        <r>
          <rPr>
            <sz val="9"/>
            <color indexed="81"/>
            <rFont val="MS P ゴシック"/>
            <family val="3"/>
            <charset val="128"/>
          </rPr>
          <t>～3/31：中山部門長
4/1～：武田運営主席</t>
        </r>
      </text>
    </comment>
    <comment ref="AO2" authorId="0" shapeId="0" xr:uid="{FF540AAE-4A19-45BE-B9E8-1C450168404A}">
      <text>
        <r>
          <rPr>
            <sz val="9"/>
            <color indexed="81"/>
            <rFont val="MS P ゴシック"/>
            <family val="3"/>
            <charset val="128"/>
          </rPr>
          <t>3/31までで退任</t>
        </r>
      </text>
    </comment>
    <comment ref="R3" authorId="1" shapeId="0" xr:uid="{B4942D41-E0D9-459B-A416-0B0B1CC9C129}">
      <text>
        <r>
          <rPr>
            <b/>
            <sz val="8"/>
            <color indexed="81"/>
            <rFont val="Meiryo UI"/>
            <family val="3"/>
            <charset val="128"/>
          </rPr>
          <t>メールは手入力</t>
        </r>
      </text>
    </comment>
  </commentList>
</comments>
</file>

<file path=xl/sharedStrings.xml><?xml version="1.0" encoding="utf-8"?>
<sst xmlns="http://schemas.openxmlformats.org/spreadsheetml/2006/main" count="1557" uniqueCount="827">
  <si>
    <t>氏名</t>
    <rPh sb="0" eb="2">
      <t>シメイ</t>
    </rPh>
    <phoneticPr fontId="3"/>
  </si>
  <si>
    <t>拠点／部門</t>
    <rPh sb="0" eb="2">
      <t>キョテン</t>
    </rPh>
    <rPh sb="3" eb="5">
      <t>ブモン</t>
    </rPh>
    <phoneticPr fontId="3"/>
  </si>
  <si>
    <t>グループ</t>
    <phoneticPr fontId="3"/>
  </si>
  <si>
    <t>職名</t>
    <rPh sb="0" eb="2">
      <t>ショクメイ</t>
    </rPh>
    <phoneticPr fontId="3"/>
  </si>
  <si>
    <t>拠点／部門</t>
    <rPh sb="0" eb="2">
      <t>キョテン</t>
    </rPh>
    <rPh sb="3" eb="5">
      <t>ブモン</t>
    </rPh>
    <phoneticPr fontId="3"/>
  </si>
  <si>
    <t>所属機関</t>
    <rPh sb="0" eb="2">
      <t>ショゾク</t>
    </rPh>
    <rPh sb="2" eb="4">
      <t>キカン</t>
    </rPh>
    <phoneticPr fontId="3"/>
  </si>
  <si>
    <t>申請枠</t>
    <rPh sb="0" eb="2">
      <t>シンセイ</t>
    </rPh>
    <rPh sb="2" eb="3">
      <t>ワク</t>
    </rPh>
    <phoneticPr fontId="3"/>
  </si>
  <si>
    <t>通常枠</t>
    <rPh sb="0" eb="2">
      <t>ツウジョウ</t>
    </rPh>
    <rPh sb="2" eb="3">
      <t>ワク</t>
    </rPh>
    <phoneticPr fontId="3"/>
  </si>
  <si>
    <t>研究経費</t>
    <rPh sb="0" eb="2">
      <t>ケンキュウ</t>
    </rPh>
    <rPh sb="2" eb="4">
      <t>ケイヒ</t>
    </rPh>
    <phoneticPr fontId="3"/>
  </si>
  <si>
    <t>個</t>
    <rPh sb="0" eb="1">
      <t>コ</t>
    </rPh>
    <phoneticPr fontId="3"/>
  </si>
  <si>
    <t>時間</t>
    <rPh sb="0" eb="2">
      <t>ジカン</t>
    </rPh>
    <phoneticPr fontId="3"/>
  </si>
  <si>
    <t>可能性はない。</t>
    <phoneticPr fontId="3"/>
  </si>
  <si>
    <t>件</t>
    <rPh sb="0" eb="1">
      <t>ケン</t>
    </rPh>
    <phoneticPr fontId="3"/>
  </si>
  <si>
    <t>式</t>
    <rPh sb="0" eb="1">
      <t>シキ</t>
    </rPh>
    <phoneticPr fontId="3"/>
  </si>
  <si>
    <t>客員研究者等取扱規程に従い、NIMSに帰属させる。</t>
    <phoneticPr fontId="3"/>
  </si>
  <si>
    <t>　備考</t>
    <phoneticPr fontId="3"/>
  </si>
  <si>
    <t>NIMSの
受入担当者</t>
    <phoneticPr fontId="3"/>
  </si>
  <si>
    <t>協働研究者
（代表者）</t>
    <phoneticPr fontId="3"/>
  </si>
  <si>
    <t>研究タイトル</t>
    <phoneticPr fontId="3"/>
  </si>
  <si>
    <t>申請枠</t>
    <phoneticPr fontId="3"/>
  </si>
  <si>
    <t>～</t>
    <phoneticPr fontId="3"/>
  </si>
  <si>
    <t>知的財産権</t>
    <rPh sb="0" eb="5">
      <t>チテキザイサンケン</t>
    </rPh>
    <phoneticPr fontId="3"/>
  </si>
  <si>
    <t>受入期間</t>
    <rPh sb="0" eb="2">
      <t>ウケイレ</t>
    </rPh>
    <rPh sb="2" eb="4">
      <t>キカン</t>
    </rPh>
    <phoneticPr fontId="3"/>
  </si>
  <si>
    <t>支援開始年度</t>
    <rPh sb="0" eb="2">
      <t>シエン</t>
    </rPh>
    <rPh sb="2" eb="4">
      <t>カイシ</t>
    </rPh>
    <rPh sb="4" eb="6">
      <t>ネンド</t>
    </rPh>
    <phoneticPr fontId="3"/>
  </si>
  <si>
    <t>年度</t>
    <rPh sb="0" eb="2">
      <t>ネンド</t>
    </rPh>
    <phoneticPr fontId="3"/>
  </si>
  <si>
    <t>職名</t>
    <rPh sb="0" eb="2">
      <t>ショクメイ</t>
    </rPh>
    <phoneticPr fontId="3"/>
  </si>
  <si>
    <t>使用額合計：</t>
    <rPh sb="0" eb="2">
      <t>シヨウ</t>
    </rPh>
    <rPh sb="2" eb="3">
      <t>ガク</t>
    </rPh>
    <rPh sb="3" eb="5">
      <t>ゴウケイ</t>
    </rPh>
    <phoneticPr fontId="3"/>
  </si>
  <si>
    <t>　本研究を実施した結果、共有知財等が発生する可能性について。（申請時からの変更可）</t>
    <phoneticPr fontId="3"/>
  </si>
  <si>
    <t>協働研究者の所属機関との共有とする。（特許等の維持管理費用は双方の負担になります。）</t>
    <phoneticPr fontId="3"/>
  </si>
  <si>
    <t>採択額：</t>
    <rPh sb="0" eb="2">
      <t>サイタク</t>
    </rPh>
    <rPh sb="2" eb="3">
      <t>ガク</t>
    </rPh>
    <phoneticPr fontId="3"/>
  </si>
  <si>
    <t>様式3</t>
    <rPh sb="0" eb="2">
      <t>ヨウシキ</t>
    </rPh>
    <phoneticPr fontId="3"/>
  </si>
  <si>
    <t>YY/MM/DD</t>
    <phoneticPr fontId="3"/>
  </si>
  <si>
    <t>課題ID</t>
    <rPh sb="0" eb="2">
      <t>カダイ</t>
    </rPh>
    <phoneticPr fontId="3"/>
  </si>
  <si>
    <t>状態</t>
    <rPh sb="0" eb="2">
      <t>ジョウタイ</t>
    </rPh>
    <phoneticPr fontId="3"/>
  </si>
  <si>
    <t>種類</t>
    <rPh sb="0" eb="2">
      <t>シュルイ</t>
    </rPh>
    <phoneticPr fontId="3"/>
  </si>
  <si>
    <t>論文</t>
  </si>
  <si>
    <t>論文</t>
    <phoneticPr fontId="3"/>
  </si>
  <si>
    <t>特許</t>
    <phoneticPr fontId="3"/>
  </si>
  <si>
    <t>その他</t>
    <phoneticPr fontId="3"/>
  </si>
  <si>
    <t>口頭発表</t>
    <rPh sb="0" eb="2">
      <t>コウトウ</t>
    </rPh>
    <rPh sb="2" eb="4">
      <t>ハッピョウ</t>
    </rPh>
    <phoneticPr fontId="3"/>
  </si>
  <si>
    <t>状態</t>
    <rPh sb="0" eb="2">
      <t>ジョウタイ</t>
    </rPh>
    <phoneticPr fontId="3"/>
  </si>
  <si>
    <t>口頭発表：</t>
    <rPh sb="0" eb="4">
      <t>コウトウハッピョウ</t>
    </rPh>
    <phoneticPr fontId="3"/>
  </si>
  <si>
    <t>論文：</t>
    <rPh sb="0" eb="2">
      <t>ロンブン</t>
    </rPh>
    <phoneticPr fontId="3"/>
  </si>
  <si>
    <t>特許：</t>
    <rPh sb="0" eb="2">
      <t>トッキョ</t>
    </rPh>
    <phoneticPr fontId="3"/>
  </si>
  <si>
    <t>その他：</t>
    <rPh sb="2" eb="3">
      <t>ホカ</t>
    </rPh>
    <phoneticPr fontId="3"/>
  </si>
  <si>
    <t>論文</t>
    <rPh sb="0" eb="2">
      <t>ロンブン</t>
    </rPh>
    <phoneticPr fontId="3"/>
  </si>
  <si>
    <t>特許</t>
    <rPh sb="0" eb="2">
      <t>トッキョ</t>
    </rPh>
    <phoneticPr fontId="3"/>
  </si>
  <si>
    <t>その他</t>
    <rPh sb="2" eb="3">
      <t>タ</t>
    </rPh>
    <phoneticPr fontId="3"/>
  </si>
  <si>
    <t>内容（1行につき1件入力。全著者名、題目を含めること。）</t>
    <phoneticPr fontId="3"/>
  </si>
  <si>
    <t>種別</t>
    <rPh sb="0" eb="2">
      <t>シュベツ</t>
    </rPh>
    <phoneticPr fontId="3"/>
  </si>
  <si>
    <t>特許</t>
  </si>
  <si>
    <t>発表済み(Presented)</t>
    <rPh sb="0" eb="2">
      <t>ハッピョウ</t>
    </rPh>
    <rPh sb="2" eb="3">
      <t>ズ</t>
    </rPh>
    <phoneticPr fontId="3"/>
  </si>
  <si>
    <t>出版済み(Published)</t>
    <phoneticPr fontId="3"/>
  </si>
  <si>
    <t>投稿中(Submitted)</t>
  </si>
  <si>
    <t>投稿中(Submitted)</t>
    <phoneticPr fontId="3"/>
  </si>
  <si>
    <t>出願済み(Applied)</t>
    <rPh sb="0" eb="2">
      <t>シュツガン</t>
    </rPh>
    <rPh sb="2" eb="3">
      <t>ズ</t>
    </rPh>
    <phoneticPr fontId="3"/>
  </si>
  <si>
    <t>その他(Other)</t>
    <phoneticPr fontId="3"/>
  </si>
  <si>
    <t>(例を消さず、この行から記入してください）</t>
    <rPh sb="1" eb="2">
      <t>レイ</t>
    </rPh>
    <rPh sb="3" eb="4">
      <t>ケ</t>
    </rPh>
    <rPh sb="9" eb="10">
      <t>ギョウ</t>
    </rPh>
    <rPh sb="12" eb="14">
      <t>キニュウ</t>
    </rPh>
    <phoneticPr fontId="3"/>
  </si>
  <si>
    <t>（例）物材太郎、鈴木花子、「再生可能エネルギーの活用と普及」、第20回物質材料学会、20xx年8月、優秀発表賞受賞</t>
    <phoneticPr fontId="3"/>
  </si>
  <si>
    <t>（例）T. Taro, H. Suzuki, K. Yamashita*, T. Sasaki, "Materials for Sustainable Energy", submitted to Mater. Chem. A (20xx.1)</t>
    <phoneticPr fontId="3"/>
  </si>
  <si>
    <t>（例）物材太郎、鈴木花子、「○○の製造法」特願20xx-123456、20xx年10月1日出願</t>
    <rPh sb="1" eb="2">
      <t>レイ</t>
    </rPh>
    <rPh sb="3" eb="4">
      <t>ブツ</t>
    </rPh>
    <rPh sb="4" eb="5">
      <t>ザイ</t>
    </rPh>
    <rPh sb="5" eb="7">
      <t>タロウ</t>
    </rPh>
    <rPh sb="8" eb="10">
      <t>スズキ</t>
    </rPh>
    <rPh sb="10" eb="12">
      <t>ハナコ</t>
    </rPh>
    <rPh sb="21" eb="23">
      <t>トクガン</t>
    </rPh>
    <rPh sb="39" eb="40">
      <t>ネン</t>
    </rPh>
    <rPh sb="42" eb="43">
      <t>ガツ</t>
    </rPh>
    <rPh sb="44" eb="45">
      <t>ニチ</t>
    </rPh>
    <rPh sb="45" eb="47">
      <t>シュツガン</t>
    </rPh>
    <phoneticPr fontId="3"/>
  </si>
  <si>
    <t>　実施結果</t>
    <rPh sb="3" eb="5">
      <t>ケッカ</t>
    </rPh>
    <phoneticPr fontId="3"/>
  </si>
  <si>
    <r>
      <t xml:space="preserve">太字は合計を表す
最上段は全体の合計
</t>
    </r>
    <r>
      <rPr>
        <b/>
        <sz val="7"/>
        <color theme="1"/>
        <rFont val="游ゴシック"/>
        <family val="3"/>
        <charset val="128"/>
      </rPr>
      <t>学生</t>
    </r>
    <r>
      <rPr>
        <sz val="7"/>
        <color theme="1"/>
        <rFont val="游ゴシック"/>
        <family val="3"/>
        <charset val="128"/>
      </rPr>
      <t xml:space="preserve">は学生全員についての合計
</t>
    </r>
    <r>
      <rPr>
        <b/>
        <sz val="7"/>
        <color theme="1"/>
        <rFont val="游ゴシック"/>
        <family val="3"/>
        <charset val="128"/>
      </rPr>
      <t>教員</t>
    </r>
    <r>
      <rPr>
        <sz val="7"/>
        <color theme="1"/>
        <rFont val="游ゴシック"/>
        <family val="3"/>
        <charset val="128"/>
      </rPr>
      <t>は教員全員についての合計</t>
    </r>
    <rPh sb="0" eb="2">
      <t>フトジ</t>
    </rPh>
    <rPh sb="3" eb="5">
      <t>ゴウケイ</t>
    </rPh>
    <rPh sb="6" eb="7">
      <t>アラワ</t>
    </rPh>
    <rPh sb="9" eb="11">
      <t>サイジョウ</t>
    </rPh>
    <rPh sb="11" eb="12">
      <t>ダン</t>
    </rPh>
    <rPh sb="13" eb="15">
      <t>ゼンタイ</t>
    </rPh>
    <rPh sb="16" eb="18">
      <t>ゴウケイ</t>
    </rPh>
    <rPh sb="19" eb="21">
      <t>ガクセイ</t>
    </rPh>
    <rPh sb="22" eb="24">
      <t>ガクセイ</t>
    </rPh>
    <rPh sb="24" eb="26">
      <t>ゼンイン</t>
    </rPh>
    <rPh sb="31" eb="33">
      <t>ゴウケイ</t>
    </rPh>
    <rPh sb="34" eb="36">
      <t>キョウイン</t>
    </rPh>
    <rPh sb="37" eb="39">
      <t>キョウイン</t>
    </rPh>
    <rPh sb="39" eb="41">
      <t>ゼンイン</t>
    </rPh>
    <rPh sb="46" eb="48">
      <t>ゴウケイ</t>
    </rPh>
    <phoneticPr fontId="3"/>
  </si>
  <si>
    <r>
      <t>　知的財産権等の取扱いについて　</t>
    </r>
    <r>
      <rPr>
        <sz val="8"/>
        <color theme="1"/>
        <rFont val="游ゴシック"/>
        <family val="3"/>
        <charset val="128"/>
      </rPr>
      <t>※必ず協働研究者に確認の上、記入してください。</t>
    </r>
    <phoneticPr fontId="3"/>
  </si>
  <si>
    <t>KOSEN枠</t>
    <rPh sb="5" eb="6">
      <t>ワク</t>
    </rPh>
    <phoneticPr fontId="3"/>
  </si>
  <si>
    <t>円</t>
    <rPh sb="0" eb="1">
      <t>エン</t>
    </rPh>
    <phoneticPr fontId="3"/>
  </si>
  <si>
    <r>
      <t>　研究成果</t>
    </r>
    <r>
      <rPr>
        <sz val="10"/>
        <color theme="1"/>
        <rFont val="游ゴシック"/>
        <family val="3"/>
        <charset val="128"/>
      </rPr>
      <t>　</t>
    </r>
    <r>
      <rPr>
        <sz val="7.5"/>
        <color theme="1"/>
        <rFont val="游ゴシック"/>
        <family val="3"/>
        <charset val="128"/>
      </rPr>
      <t>※セル内での改行はAlt+Enter</t>
    </r>
    <rPh sb="1" eb="3">
      <t>ケンキュウ</t>
    </rPh>
    <rPh sb="3" eb="5">
      <t>セイカ</t>
    </rPh>
    <phoneticPr fontId="3"/>
  </si>
  <si>
    <t>マテリアルズリサーチバンク事業 (MRB) の一環として整備を予定している人的データベースおよび成果データベースに本制度で得られた成果等を登録するため、公開可能な範囲で記入してください。</t>
    <phoneticPr fontId="3"/>
  </si>
  <si>
    <t>済</t>
    <rPh sb="0" eb="1">
      <t>スミ</t>
    </rPh>
    <phoneticPr fontId="3"/>
  </si>
  <si>
    <t>－</t>
  </si>
  <si>
    <t>－</t>
    <phoneticPr fontId="3"/>
  </si>
  <si>
    <t>配算体記載</t>
    <rPh sb="0" eb="1">
      <t>ハイ</t>
    </rPh>
    <rPh sb="1" eb="2">
      <t>ザン</t>
    </rPh>
    <rPh sb="2" eb="3">
      <t>タイ</t>
    </rPh>
    <rPh sb="3" eb="5">
      <t>キサイ</t>
    </rPh>
    <phoneticPr fontId="3"/>
  </si>
  <si>
    <t>配算体記載</t>
    <rPh sb="0" eb="5">
      <t>ハイザンタイキサイ</t>
    </rPh>
    <phoneticPr fontId="3"/>
  </si>
  <si>
    <t>メモ</t>
  </si>
  <si>
    <t>執行率が半分以下の場合、その理由：</t>
    <rPh sb="0" eb="3">
      <t>シッコウリツ</t>
    </rPh>
    <rPh sb="4" eb="8">
      <t>ハンブンイカ</t>
    </rPh>
    <phoneticPr fontId="3"/>
  </si>
  <si>
    <t>　旅費の実績</t>
    <rPh sb="1" eb="3">
      <t>リョヒ</t>
    </rPh>
    <phoneticPr fontId="3"/>
  </si>
  <si>
    <r>
      <rPr>
        <sz val="9"/>
        <rFont val="游明朝"/>
        <family val="1"/>
        <charset val="128"/>
      </rPr>
      <t>旅費の実績は事務局にて会計システムからデータを抽出して集計するため記載不要です。
ただし、新型コロナウイルス感染症の影響に伴いオンラインにて協働研究を実施した場合は実施日数をご記載下さい。また、採択額に対して使用実績が半分に満たない場合、以下に理由をご記載ください。</t>
    </r>
    <r>
      <rPr>
        <sz val="9"/>
        <color rgb="FFFF0000"/>
        <rFont val="游明朝"/>
        <family val="1"/>
        <charset val="128"/>
      </rPr>
      <t xml:space="preserve">
（例）研究打合せ（オンライン会議）：10/1, 10/5, 11/6-8　計5日</t>
    </r>
    <rPh sb="0" eb="2">
      <t>リョヒ</t>
    </rPh>
    <rPh sb="45" eb="47">
      <t>シンガタ</t>
    </rPh>
    <rPh sb="54" eb="57">
      <t>カンセンショウ</t>
    </rPh>
    <rPh sb="58" eb="60">
      <t>エイキョウ</t>
    </rPh>
    <rPh sb="61" eb="62">
      <t>トモナ</t>
    </rPh>
    <rPh sb="70" eb="72">
      <t>キョウドウ</t>
    </rPh>
    <rPh sb="72" eb="74">
      <t>ケンキュウ</t>
    </rPh>
    <rPh sb="75" eb="77">
      <t>ジッシ</t>
    </rPh>
    <rPh sb="79" eb="81">
      <t>バアイ</t>
    </rPh>
    <rPh sb="82" eb="84">
      <t>ジッシ</t>
    </rPh>
    <rPh sb="84" eb="85">
      <t>ヒ</t>
    </rPh>
    <rPh sb="85" eb="86">
      <t>スウ</t>
    </rPh>
    <rPh sb="88" eb="90">
      <t>キサイ</t>
    </rPh>
    <rPh sb="90" eb="91">
      <t>クダ</t>
    </rPh>
    <rPh sb="97" eb="100">
      <t>サイタクガク</t>
    </rPh>
    <rPh sb="101" eb="102">
      <t>タイ</t>
    </rPh>
    <rPh sb="104" eb="108">
      <t>シヨウジッセキ</t>
    </rPh>
    <rPh sb="109" eb="111">
      <t>ハンブン</t>
    </rPh>
    <rPh sb="112" eb="113">
      <t>ミ</t>
    </rPh>
    <rPh sb="116" eb="118">
      <t>バアイ</t>
    </rPh>
    <rPh sb="119" eb="121">
      <t>イカ</t>
    </rPh>
    <rPh sb="122" eb="124">
      <t>リユウ</t>
    </rPh>
    <rPh sb="126" eb="128">
      <t>キサイ</t>
    </rPh>
    <rPh sb="135" eb="136">
      <t>レイ</t>
    </rPh>
    <rPh sb="137" eb="139">
      <t>ケンキュウ</t>
    </rPh>
    <rPh sb="139" eb="141">
      <t>ウチアワ</t>
    </rPh>
    <rPh sb="148" eb="150">
      <t>カイギ</t>
    </rPh>
    <rPh sb="171" eb="172">
      <t>ケイ</t>
    </rPh>
    <rPh sb="173" eb="174">
      <t>ニチ</t>
    </rPh>
    <phoneticPr fontId="3"/>
  </si>
  <si>
    <t>旅費、研究費合計</t>
    <rPh sb="0" eb="2">
      <t>リョヒ</t>
    </rPh>
    <rPh sb="3" eb="6">
      <t>ケンキュウヒ</t>
    </rPh>
    <rPh sb="6" eb="8">
      <t>ゴウケイ</t>
    </rPh>
    <phoneticPr fontId="4"/>
  </si>
  <si>
    <t>累計採択額</t>
    <rPh sb="0" eb="2">
      <t>ルイケイ</t>
    </rPh>
    <rPh sb="2" eb="4">
      <t>サイタク</t>
    </rPh>
    <rPh sb="4" eb="5">
      <t>ガク</t>
    </rPh>
    <phoneticPr fontId="4"/>
  </si>
  <si>
    <r>
      <t xml:space="preserve">申請日
</t>
    </r>
    <r>
      <rPr>
        <b/>
        <sz val="7"/>
        <color theme="0"/>
        <rFont val="游ゴシック"/>
        <family val="3"/>
        <charset val="128"/>
      </rPr>
      <t>(メール受領日)</t>
    </r>
    <phoneticPr fontId="4"/>
  </si>
  <si>
    <t>課題ID</t>
    <rPh sb="0" eb="2">
      <t>カダイ</t>
    </rPh>
    <phoneticPr fontId="4"/>
  </si>
  <si>
    <t>通常/KOSEN</t>
    <rPh sb="0" eb="2">
      <t>ツウジョウ</t>
    </rPh>
    <phoneticPr fontId="4"/>
  </si>
  <si>
    <t>過去採択回数</t>
    <rPh sb="0" eb="2">
      <t>カコ</t>
    </rPh>
    <rPh sb="2" eb="4">
      <t>サイタク</t>
    </rPh>
    <rPh sb="4" eb="6">
      <t>カイスウ</t>
    </rPh>
    <phoneticPr fontId="4"/>
  </si>
  <si>
    <t>2021 ID</t>
    <phoneticPr fontId="4"/>
  </si>
  <si>
    <t>2020 ID</t>
    <phoneticPr fontId="4"/>
  </si>
  <si>
    <t>2019 ID</t>
    <phoneticPr fontId="4"/>
  </si>
  <si>
    <t>H30 ID</t>
    <phoneticPr fontId="4"/>
  </si>
  <si>
    <t>H29 ID</t>
    <phoneticPr fontId="4"/>
  </si>
  <si>
    <t>H28 ID</t>
    <phoneticPr fontId="4"/>
  </si>
  <si>
    <t>知財</t>
    <rPh sb="0" eb="2">
      <t>チザイ</t>
    </rPh>
    <phoneticPr fontId="4"/>
  </si>
  <si>
    <t>研究課題名</t>
    <rPh sb="0" eb="2">
      <t>ケンキュウ</t>
    </rPh>
    <rPh sb="2" eb="4">
      <t>カダイ</t>
    </rPh>
    <rPh sb="4" eb="5">
      <t>メイ</t>
    </rPh>
    <phoneticPr fontId="4"/>
  </si>
  <si>
    <t>NIMS受入れ研究者情報</t>
    <phoneticPr fontId="4"/>
  </si>
  <si>
    <t>研究代表者（協働研究者）情報</t>
    <phoneticPr fontId="4"/>
  </si>
  <si>
    <t>教員・ポスドク人数</t>
    <phoneticPr fontId="4"/>
  </si>
  <si>
    <t>学生数</t>
    <rPh sb="0" eb="2">
      <t>ガクセイ</t>
    </rPh>
    <rPh sb="2" eb="3">
      <t>スウ</t>
    </rPh>
    <phoneticPr fontId="4"/>
  </si>
  <si>
    <t>NIMSでの滞在日数</t>
    <phoneticPr fontId="4"/>
  </si>
  <si>
    <t>申請経費</t>
    <rPh sb="0" eb="2">
      <t>シンセイ</t>
    </rPh>
    <rPh sb="2" eb="4">
      <t>ケイヒ</t>
    </rPh>
    <phoneticPr fontId="4"/>
  </si>
  <si>
    <t>備考</t>
    <rPh sb="0" eb="2">
      <t>ビコウ</t>
    </rPh>
    <phoneticPr fontId="4"/>
  </si>
  <si>
    <t>前年度からの申し送り事項</t>
    <rPh sb="0" eb="3">
      <t>ゼンネンド</t>
    </rPh>
    <rPh sb="6" eb="7">
      <t>モウ</t>
    </rPh>
    <rPh sb="8" eb="9">
      <t>オク</t>
    </rPh>
    <rPh sb="10" eb="12">
      <t>ジコウ</t>
    </rPh>
    <phoneticPr fontId="4"/>
  </si>
  <si>
    <t>審査会
割当日</t>
    <rPh sb="0" eb="3">
      <t>シンサカイ</t>
    </rPh>
    <rPh sb="4" eb="7">
      <t>ワリアテビ</t>
    </rPh>
    <phoneticPr fontId="4"/>
  </si>
  <si>
    <t>補足事項</t>
    <rPh sb="0" eb="2">
      <t>ホソク</t>
    </rPh>
    <rPh sb="2" eb="4">
      <t>ジコウ</t>
    </rPh>
    <phoneticPr fontId="4"/>
  </si>
  <si>
    <t>平均評価点</t>
    <rPh sb="0" eb="2">
      <t>ヘイキン</t>
    </rPh>
    <rPh sb="2" eb="4">
      <t>ヒョウカ</t>
    </rPh>
    <rPh sb="4" eb="5">
      <t>テン</t>
    </rPh>
    <phoneticPr fontId="4"/>
  </si>
  <si>
    <t>佐々木理事</t>
    <rPh sb="0" eb="3">
      <t>ササキ</t>
    </rPh>
    <rPh sb="3" eb="5">
      <t>リジ</t>
    </rPh>
    <phoneticPr fontId="4"/>
  </si>
  <si>
    <t>室町アドバイザー</t>
    <rPh sb="0" eb="2">
      <t>ムロマチ</t>
    </rPh>
    <phoneticPr fontId="4"/>
  </si>
  <si>
    <t>目参事役</t>
    <rPh sb="0" eb="1">
      <t>メ</t>
    </rPh>
    <rPh sb="1" eb="4">
      <t>サンジヤク</t>
    </rPh>
    <phoneticPr fontId="4"/>
  </si>
  <si>
    <t>研究費決定額（査定額と申請額の低い方）</t>
    <rPh sb="0" eb="3">
      <t>ケンキュウヒ</t>
    </rPh>
    <rPh sb="3" eb="5">
      <t>ケッテイ</t>
    </rPh>
    <rPh sb="5" eb="6">
      <t>ガク</t>
    </rPh>
    <rPh sb="7" eb="10">
      <t>サテイガク</t>
    </rPh>
    <rPh sb="11" eb="14">
      <t>シンセイガク</t>
    </rPh>
    <rPh sb="15" eb="16">
      <t>ヒク</t>
    </rPh>
    <rPh sb="17" eb="18">
      <t>ホウ</t>
    </rPh>
    <phoneticPr fontId="4"/>
  </si>
  <si>
    <t>採否結果</t>
    <rPh sb="0" eb="2">
      <t>サイヒ</t>
    </rPh>
    <rPh sb="2" eb="4">
      <t>ケッカ</t>
    </rPh>
    <phoneticPr fontId="4"/>
  </si>
  <si>
    <t>来年度への申し送りコメント(非開示）</t>
    <rPh sb="0" eb="3">
      <t>ライネンド</t>
    </rPh>
    <rPh sb="5" eb="6">
      <t>モウ</t>
    </rPh>
    <rPh sb="7" eb="8">
      <t>オク</t>
    </rPh>
    <rPh sb="14" eb="17">
      <t>ヒカイジ</t>
    </rPh>
    <phoneticPr fontId="4"/>
  </si>
  <si>
    <t>申請者への開示コメント</t>
    <rPh sb="0" eb="3">
      <t>シンセイシャ</t>
    </rPh>
    <rPh sb="5" eb="7">
      <t>カイジ</t>
    </rPh>
    <phoneticPr fontId="4"/>
  </si>
  <si>
    <t>採択交通費・宿泊費</t>
    <rPh sb="0" eb="2">
      <t>サイタク</t>
    </rPh>
    <rPh sb="2" eb="5">
      <t>コウツウヒ</t>
    </rPh>
    <rPh sb="6" eb="9">
      <t>シュクハクヒ</t>
    </rPh>
    <phoneticPr fontId="4"/>
  </si>
  <si>
    <r>
      <rPr>
        <b/>
        <sz val="8"/>
        <color theme="1"/>
        <rFont val="游ゴシック"/>
        <family val="3"/>
        <charset val="128"/>
      </rPr>
      <t>変更前の旅費採択額</t>
    </r>
    <r>
      <rPr>
        <b/>
        <sz val="6"/>
        <color theme="1"/>
        <rFont val="游ゴシック"/>
        <family val="3"/>
        <charset val="128"/>
      </rPr>
      <t>（申込書を修正して提出された場合）</t>
    </r>
    <rPh sb="0" eb="3">
      <t>ヘンコウマエ</t>
    </rPh>
    <rPh sb="4" eb="6">
      <t>リョヒ</t>
    </rPh>
    <rPh sb="6" eb="9">
      <t>サイタクガク</t>
    </rPh>
    <rPh sb="10" eb="13">
      <t>モウシコミショ</t>
    </rPh>
    <rPh sb="14" eb="16">
      <t>シュウセイ</t>
    </rPh>
    <rPh sb="18" eb="20">
      <t>テイシュツ</t>
    </rPh>
    <rPh sb="23" eb="25">
      <t>バアイ</t>
    </rPh>
    <phoneticPr fontId="4"/>
  </si>
  <si>
    <t>変更記録</t>
    <rPh sb="0" eb="2">
      <t>ヘンコウ</t>
    </rPh>
    <rPh sb="2" eb="4">
      <t>キロク</t>
    </rPh>
    <phoneticPr fontId="4"/>
  </si>
  <si>
    <t>支援開始年度</t>
    <rPh sb="0" eb="4">
      <t>シエンカイシ</t>
    </rPh>
    <rPh sb="4" eb="6">
      <t>ネンド</t>
    </rPh>
    <phoneticPr fontId="4"/>
  </si>
  <si>
    <t>拠点・部門</t>
    <rPh sb="0" eb="2">
      <t>キョテン</t>
    </rPh>
    <rPh sb="3" eb="5">
      <t>ブモン</t>
    </rPh>
    <phoneticPr fontId="4"/>
  </si>
  <si>
    <t>グループ名</t>
    <rPh sb="4" eb="5">
      <t>メイ</t>
    </rPh>
    <phoneticPr fontId="4"/>
  </si>
  <si>
    <t>職名</t>
    <rPh sb="0" eb="2">
      <t>ショクメイ</t>
    </rPh>
    <phoneticPr fontId="4"/>
  </si>
  <si>
    <t>氏名</t>
    <rPh sb="0" eb="2">
      <t>シメイ</t>
    </rPh>
    <phoneticPr fontId="4"/>
  </si>
  <si>
    <t>メール</t>
    <phoneticPr fontId="4"/>
  </si>
  <si>
    <t>CC</t>
    <phoneticPr fontId="4"/>
  </si>
  <si>
    <t>所属</t>
    <rPh sb="0" eb="2">
      <t>ショゾク</t>
    </rPh>
    <phoneticPr fontId="4"/>
  </si>
  <si>
    <t>年齢</t>
    <rPh sb="0" eb="2">
      <t>ネンレイ</t>
    </rPh>
    <phoneticPr fontId="4"/>
  </si>
  <si>
    <t>教員</t>
    <phoneticPr fontId="4"/>
  </si>
  <si>
    <t>学生</t>
    <rPh sb="0" eb="2">
      <t>ガクセイ</t>
    </rPh>
    <phoneticPr fontId="4"/>
  </si>
  <si>
    <t>合計日数</t>
    <rPh sb="0" eb="2">
      <t>ゴウケイ</t>
    </rPh>
    <rPh sb="2" eb="3">
      <t>ニチ</t>
    </rPh>
    <rPh sb="3" eb="4">
      <t>スウ</t>
    </rPh>
    <phoneticPr fontId="4"/>
  </si>
  <si>
    <t>申請旅費</t>
    <rPh sb="0" eb="2">
      <t>シンセイ</t>
    </rPh>
    <rPh sb="2" eb="4">
      <t>リョヒ</t>
    </rPh>
    <phoneticPr fontId="4"/>
  </si>
  <si>
    <r>
      <t>NIMS外旅費
(KOSEN</t>
    </r>
    <r>
      <rPr>
        <b/>
        <sz val="8"/>
        <color theme="0"/>
        <rFont val="游ゴシック"/>
        <family val="3"/>
        <charset val="128"/>
      </rPr>
      <t>枠のみ)</t>
    </r>
    <rPh sb="4" eb="5">
      <t>ガイ</t>
    </rPh>
    <rPh sb="5" eb="7">
      <t>リョヒ</t>
    </rPh>
    <rPh sb="14" eb="15">
      <t>ワク</t>
    </rPh>
    <phoneticPr fontId="4"/>
  </si>
  <si>
    <t>申請合計</t>
    <rPh sb="0" eb="2">
      <t>シンセイ</t>
    </rPh>
    <rPh sb="2" eb="4">
      <t>ゴウケイ</t>
    </rPh>
    <phoneticPr fontId="4"/>
  </si>
  <si>
    <t>2023年度　NIMS連携拠点推進制度　申請者リスト</t>
    <phoneticPr fontId="4"/>
  </si>
  <si>
    <t>2023年度　NIMS連携拠点推進制度　成果報告書</t>
    <rPh sb="4" eb="6">
      <t>ネンド</t>
    </rPh>
    <rPh sb="11" eb="19">
      <t>レンケイキョテンスイシンセイド</t>
    </rPh>
    <rPh sb="20" eb="25">
      <t>セイカホウコクショ</t>
    </rPh>
    <phoneticPr fontId="3"/>
  </si>
  <si>
    <t>2023-</t>
    <phoneticPr fontId="3"/>
  </si>
  <si>
    <t>備考</t>
    <rPh sb="0" eb="2">
      <t>ビコウ</t>
    </rPh>
    <phoneticPr fontId="3"/>
  </si>
  <si>
    <r>
      <t>　研究費の使用実績</t>
    </r>
    <r>
      <rPr>
        <sz val="10"/>
        <color theme="1"/>
        <rFont val="游ゴシック"/>
        <family val="3"/>
        <charset val="128"/>
      </rPr>
      <t>（具体的な用途と金額を記載）</t>
    </r>
    <rPh sb="1" eb="3">
      <t>ケンキュウ</t>
    </rPh>
    <rPh sb="3" eb="4">
      <t>ヒ</t>
    </rPh>
    <rPh sb="5" eb="7">
      <t>シヨウ</t>
    </rPh>
    <rPh sb="7" eb="9">
      <t>ジッセキ</t>
    </rPh>
    <rPh sb="10" eb="13">
      <t>グタイテキ</t>
    </rPh>
    <rPh sb="14" eb="16">
      <t>ヨウト</t>
    </rPh>
    <rPh sb="17" eb="19">
      <t>キンガク</t>
    </rPh>
    <rPh sb="20" eb="22">
      <t>キサイ</t>
    </rPh>
    <phoneticPr fontId="3"/>
  </si>
  <si>
    <t>用途：</t>
    <rPh sb="0" eb="2">
      <t>ヨウト</t>
    </rPh>
    <phoneticPr fontId="3"/>
  </si>
  <si>
    <t>（例）○○用部品（具体的な部品名）</t>
    <rPh sb="1" eb="2">
      <t>レイ</t>
    </rPh>
    <phoneticPr fontId="3"/>
  </si>
  <si>
    <t>金額：</t>
    <rPh sb="0" eb="2">
      <t>キンガク</t>
    </rPh>
    <phoneticPr fontId="3"/>
  </si>
  <si>
    <t>×</t>
    <phoneticPr fontId="3"/>
  </si>
  <si>
    <t>＝</t>
    <phoneticPr fontId="3"/>
  </si>
  <si>
    <t>研究費使用額</t>
    <rPh sb="0" eb="3">
      <t>ケンキュウヒ</t>
    </rPh>
    <rPh sb="3" eb="5">
      <t>シヨウ</t>
    </rPh>
    <rPh sb="5" eb="6">
      <t>ガク</t>
    </rPh>
    <phoneticPr fontId="3"/>
  </si>
  <si>
    <t>研究費採択額</t>
    <rPh sb="0" eb="3">
      <t>ケンキュウヒ</t>
    </rPh>
    <rPh sb="3" eb="5">
      <t>サイタク</t>
    </rPh>
    <rPh sb="5" eb="6">
      <t>ガク</t>
    </rPh>
    <phoneticPr fontId="3"/>
  </si>
  <si>
    <t>Ver.2</t>
    <phoneticPr fontId="3"/>
  </si>
  <si>
    <r>
      <t>　口頭発表(含ポスター)、論文、特許等　</t>
    </r>
    <r>
      <rPr>
        <sz val="7.5"/>
        <color theme="1"/>
        <rFont val="游ゴシック"/>
        <family val="3"/>
        <charset val="128"/>
      </rPr>
      <t xml:space="preserve">
</t>
    </r>
    <r>
      <rPr>
        <sz val="8"/>
        <color theme="1"/>
        <rFont val="游ゴシック"/>
        <family val="3"/>
        <charset val="128"/>
      </rPr>
      <t>※</t>
    </r>
    <r>
      <rPr>
        <b/>
        <u/>
        <sz val="8"/>
        <color theme="1"/>
        <rFont val="游ゴシック"/>
        <family val="3"/>
        <charset val="128"/>
      </rPr>
      <t>連名の成果</t>
    </r>
    <r>
      <rPr>
        <u/>
        <sz val="8"/>
        <color theme="1"/>
        <rFont val="游ゴシック"/>
        <family val="3"/>
        <charset val="128"/>
      </rPr>
      <t>のみが本制度の成果として認められます</t>
    </r>
    <r>
      <rPr>
        <sz val="8"/>
        <color theme="1"/>
        <rFont val="游ゴシック"/>
        <family val="3"/>
        <charset val="128"/>
      </rPr>
      <t>。この報告書には本制度の研究に係る成果のみご記入ください。
※口頭発表と論文は発表許可願登録時に</t>
    </r>
    <r>
      <rPr>
        <u/>
        <sz val="8"/>
        <color theme="1"/>
        <rFont val="游ゴシック"/>
        <family val="3"/>
        <charset val="128"/>
      </rPr>
      <t>必ず本制度の配算体</t>
    </r>
    <r>
      <rPr>
        <b/>
        <u/>
        <sz val="8"/>
        <color theme="1"/>
        <rFont val="游ゴシック"/>
        <family val="3"/>
        <charset val="128"/>
      </rPr>
      <t>AM2100をご記載ください</t>
    </r>
    <r>
      <rPr>
        <b/>
        <sz val="8"/>
        <color theme="1"/>
        <rFont val="游ゴシック"/>
        <family val="3"/>
        <charset val="128"/>
      </rPr>
      <t>。
　</t>
    </r>
    <r>
      <rPr>
        <sz val="8"/>
        <color theme="1"/>
        <rFont val="游ゴシック"/>
        <family val="3"/>
        <charset val="128"/>
      </rPr>
      <t>発表許可願に記載済であれば配算体記載欄を「済」とし、特許など発表許可願の登録が不要なものは「ー」をご選択ください。</t>
    </r>
    <rPh sb="1" eb="3">
      <t>コウトウ</t>
    </rPh>
    <rPh sb="6" eb="7">
      <t>フク</t>
    </rPh>
    <rPh sb="13" eb="15">
      <t>ロンブン</t>
    </rPh>
    <rPh sb="16" eb="18">
      <t>トッキョ</t>
    </rPh>
    <rPh sb="18" eb="19">
      <t>ナド</t>
    </rPh>
    <rPh sb="25" eb="28">
      <t>ホウコクショ</t>
    </rPh>
    <rPh sb="30" eb="33">
      <t>ホンセイド</t>
    </rPh>
    <rPh sb="34" eb="36">
      <t>ケンキュウ</t>
    </rPh>
    <rPh sb="37" eb="38">
      <t>カカ</t>
    </rPh>
    <rPh sb="39" eb="41">
      <t>セイカ</t>
    </rPh>
    <rPh sb="44" eb="46">
      <t>キニュウ</t>
    </rPh>
    <rPh sb="53" eb="57">
      <t>コウトウハッピョウ</t>
    </rPh>
    <rPh sb="58" eb="60">
      <t>ロンブン</t>
    </rPh>
    <rPh sb="61" eb="66">
      <t>ハッピョウキョカネガイ</t>
    </rPh>
    <rPh sb="66" eb="69">
      <t>トウロクジ</t>
    </rPh>
    <rPh sb="70" eb="71">
      <t>カナラ</t>
    </rPh>
    <rPh sb="72" eb="75">
      <t>ホンセイド</t>
    </rPh>
    <rPh sb="76" eb="79">
      <t>ハイザンタイ</t>
    </rPh>
    <rPh sb="87" eb="89">
      <t>キサイ</t>
    </rPh>
    <rPh sb="94" eb="99">
      <t>ハイザンタイキサイ</t>
    </rPh>
    <rPh sb="99" eb="100">
      <t>ラン</t>
    </rPh>
    <rPh sb="113" eb="117">
      <t>ハッピョウキョカ</t>
    </rPh>
    <rPh sb="117" eb="118">
      <t>ネガイ</t>
    </rPh>
    <rPh sb="119" eb="122">
      <t>キサイスミ</t>
    </rPh>
    <rPh sb="127" eb="128">
      <t>ス</t>
    </rPh>
    <rPh sb="130" eb="132">
      <t>トウロク</t>
    </rPh>
    <rPh sb="133" eb="135">
      <t>ヒツヨウ</t>
    </rPh>
    <rPh sb="156" eb="158">
      <t>トッキョ</t>
    </rPh>
    <rPh sb="169" eb="171">
      <t>フヨウ</t>
    </rPh>
    <phoneticPr fontId="3"/>
  </si>
  <si>
    <t>エネルギー・環境材料研究センター</t>
    <rPh sb="6" eb="8">
      <t>カンキョウ</t>
    </rPh>
    <rPh sb="8" eb="10">
      <t>ザイリョウ</t>
    </rPh>
    <rPh sb="10" eb="12">
      <t>ケンキュウ</t>
    </rPh>
    <phoneticPr fontId="4"/>
  </si>
  <si>
    <t>磁性・スピントロニクス材料研究センター</t>
    <rPh sb="0" eb="2">
      <t>ジセイ</t>
    </rPh>
    <rPh sb="11" eb="13">
      <t>ザイリョウ</t>
    </rPh>
    <rPh sb="13" eb="15">
      <t>ケンキュウ</t>
    </rPh>
    <phoneticPr fontId="4"/>
  </si>
  <si>
    <t>構造材料研究センター</t>
    <rPh sb="0" eb="2">
      <t>コウゾウ</t>
    </rPh>
    <rPh sb="2" eb="4">
      <t>ザイリョウ</t>
    </rPh>
    <rPh sb="4" eb="6">
      <t>ケンキュウ</t>
    </rPh>
    <phoneticPr fontId="4"/>
  </si>
  <si>
    <t>ナノアーキテクトニクス材料研究センター</t>
    <rPh sb="11" eb="13">
      <t>ザイリョウ</t>
    </rPh>
    <rPh sb="13" eb="15">
      <t>ケンキュウ</t>
    </rPh>
    <phoneticPr fontId="4"/>
  </si>
  <si>
    <t>高分子・バイオ材料研究センター</t>
    <rPh sb="0" eb="1">
      <t>コウ</t>
    </rPh>
    <rPh sb="1" eb="3">
      <t>ブンシ</t>
    </rPh>
    <rPh sb="7" eb="9">
      <t>ザイリョウ</t>
    </rPh>
    <rPh sb="9" eb="11">
      <t>ケンキュウ</t>
    </rPh>
    <phoneticPr fontId="4"/>
  </si>
  <si>
    <t>マテリアル基盤研究センター</t>
    <rPh sb="5" eb="7">
      <t>キバン</t>
    </rPh>
    <rPh sb="7" eb="9">
      <t>ケンキュウ</t>
    </rPh>
    <phoneticPr fontId="4"/>
  </si>
  <si>
    <t>電子・光機能材料研究センター</t>
  </si>
  <si>
    <t>技術開発・共用部門</t>
  </si>
  <si>
    <t>灰色のセルは自動入力</t>
    <rPh sb="0" eb="2">
      <t>ハイイロ</t>
    </rPh>
    <rPh sb="6" eb="8">
      <t>ジドウ</t>
    </rPh>
    <rPh sb="8" eb="10">
      <t>ニュウリョク</t>
    </rPh>
    <phoneticPr fontId="3"/>
  </si>
  <si>
    <t>2022 ID</t>
    <phoneticPr fontId="4"/>
  </si>
  <si>
    <t>2023年度は旅費の査定を実施</t>
    <rPh sb="4" eb="6">
      <t>ネンド</t>
    </rPh>
    <rPh sb="7" eb="9">
      <t>リョヒ</t>
    </rPh>
    <rPh sb="10" eb="12">
      <t>サテイ</t>
    </rPh>
    <rPh sb="13" eb="15">
      <t>ジッシ</t>
    </rPh>
    <phoneticPr fontId="4"/>
  </si>
  <si>
    <t>中山部門長</t>
    <rPh sb="0" eb="2">
      <t>ナカヤマ</t>
    </rPh>
    <rPh sb="2" eb="5">
      <t>ブモンチョウ</t>
    </rPh>
    <phoneticPr fontId="4"/>
  </si>
  <si>
    <t>武田運営主席</t>
    <rPh sb="0" eb="2">
      <t>タケダ</t>
    </rPh>
    <rPh sb="2" eb="6">
      <t>ウンエイシュセキ</t>
    </rPh>
    <phoneticPr fontId="4"/>
  </si>
  <si>
    <t>旅費査定額（平均評点と滞在31日以下を反映）</t>
    <rPh sb="0" eb="2">
      <t>リョヒ</t>
    </rPh>
    <rPh sb="2" eb="5">
      <t>サテイガク</t>
    </rPh>
    <rPh sb="6" eb="8">
      <t>ヘイキン</t>
    </rPh>
    <rPh sb="8" eb="10">
      <t>ヒョウテン</t>
    </rPh>
    <rPh sb="11" eb="13">
      <t>タイザイ</t>
    </rPh>
    <rPh sb="15" eb="16">
      <t>ニチ</t>
    </rPh>
    <rPh sb="16" eb="18">
      <t>イカ</t>
    </rPh>
    <rPh sb="19" eb="21">
      <t>ハンエイ</t>
    </rPh>
    <phoneticPr fontId="4"/>
  </si>
  <si>
    <t>研究費</t>
    <rPh sb="0" eb="3">
      <t>ケンキュウヒ</t>
    </rPh>
    <phoneticPr fontId="4"/>
  </si>
  <si>
    <t>KOSEN枠のみ</t>
    <rPh sb="5" eb="6">
      <t>ワク</t>
    </rPh>
    <phoneticPr fontId="4"/>
  </si>
  <si>
    <t>研究費
(KOSEN枠のみ)</t>
    <rPh sb="0" eb="3">
      <t>ケンキュウヒ</t>
    </rPh>
    <phoneticPr fontId="4"/>
  </si>
  <si>
    <t>研究費用平均点</t>
    <rPh sb="0" eb="3">
      <t>ケンキュウヒ</t>
    </rPh>
    <rPh sb="3" eb="4">
      <t>ヨウ</t>
    </rPh>
    <rPh sb="4" eb="7">
      <t>ヘイキンテン</t>
    </rPh>
    <phoneticPr fontId="4"/>
  </si>
  <si>
    <t>中山さん</t>
    <rPh sb="0" eb="2">
      <t>ナカヤマ</t>
    </rPh>
    <phoneticPr fontId="4"/>
  </si>
  <si>
    <t>目調査役</t>
    <rPh sb="0" eb="1">
      <t>メ</t>
    </rPh>
    <rPh sb="1" eb="4">
      <t>チョウサヤク</t>
    </rPh>
    <phoneticPr fontId="4"/>
  </si>
  <si>
    <t>通常枠</t>
    <rPh sb="0" eb="2">
      <t>ツウジョウ</t>
    </rPh>
    <rPh sb="2" eb="3">
      <t>ワク</t>
    </rPh>
    <phoneticPr fontId="4"/>
  </si>
  <si>
    <t>共有</t>
    <rPh sb="0" eb="2">
      <t>キョウユウ</t>
    </rPh>
    <phoneticPr fontId="4"/>
  </si>
  <si>
    <t>XXX</t>
    <phoneticPr fontId="4"/>
  </si>
  <si>
    <t>XX</t>
    <phoneticPr fontId="4"/>
  </si>
  <si>
    <t>物財太郎</t>
    <rPh sb="0" eb="2">
      <t>ブツザイ</t>
    </rPh>
    <rPh sb="2" eb="4">
      <t>タロウ</t>
    </rPh>
    <phoneticPr fontId="4"/>
  </si>
  <si>
    <t>通常枠</t>
    <rPh sb="0" eb="2">
      <t>ツウジョウ</t>
    </rPh>
    <rPh sb="2" eb="3">
      <t>ワク</t>
    </rPh>
    <phoneticPr fontId="34"/>
  </si>
  <si>
    <t>0</t>
    <phoneticPr fontId="4"/>
  </si>
  <si>
    <t>共有</t>
  </si>
  <si>
    <t>機能高分子をトリガーとした軟骨傾斜構造の再現　～細胞－材料複合体移植材料の開発～</t>
    <phoneticPr fontId="3"/>
  </si>
  <si>
    <t>機能性材料研究拠点</t>
    <rPh sb="0" eb="3">
      <t>キノウセイ</t>
    </rPh>
    <rPh sb="3" eb="5">
      <t>ザイリョウ</t>
    </rPh>
    <rPh sb="5" eb="7">
      <t>ケンキュウ</t>
    </rPh>
    <rPh sb="7" eb="9">
      <t>キョテン</t>
    </rPh>
    <phoneticPr fontId="21"/>
  </si>
  <si>
    <t>メカノバイオロジーグループ</t>
  </si>
  <si>
    <t>主幹研究員</t>
    <rPh sb="0" eb="2">
      <t>シュカン</t>
    </rPh>
    <rPh sb="2" eb="5">
      <t>ケンキュウイン</t>
    </rPh>
    <phoneticPr fontId="3"/>
  </si>
  <si>
    <t>吉川千晶</t>
    <rPh sb="0" eb="2">
      <t>ヨシカワ</t>
    </rPh>
    <rPh sb="2" eb="4">
      <t>チアキ</t>
    </rPh>
    <phoneticPr fontId="34"/>
  </si>
  <si>
    <t>yoshikawa.chiaki@nims.go.jp</t>
    <phoneticPr fontId="4"/>
  </si>
  <si>
    <t>富山大学学術研究部工学系</t>
    <rPh sb="0" eb="4">
      <t>トヤマダイガク</t>
    </rPh>
    <rPh sb="4" eb="9">
      <t>ガクジュツケンキュウブ</t>
    </rPh>
    <rPh sb="9" eb="12">
      <t>コウガクケイ</t>
    </rPh>
    <phoneticPr fontId="34"/>
  </si>
  <si>
    <t>准教授</t>
    <rPh sb="0" eb="3">
      <t>ジュンキョウジュ</t>
    </rPh>
    <phoneticPr fontId="34"/>
  </si>
  <si>
    <t>中路　正</t>
    <rPh sb="0" eb="2">
      <t>ナカジ</t>
    </rPh>
    <rPh sb="3" eb="4">
      <t>タダシ</t>
    </rPh>
    <phoneticPr fontId="3"/>
  </si>
  <si>
    <t>〇</t>
  </si>
  <si>
    <t/>
  </si>
  <si>
    <t>なし</t>
  </si>
  <si>
    <t>超低電力情報伝送を実現する磁性絶縁体の物質開発</t>
    <phoneticPr fontId="3"/>
  </si>
  <si>
    <t>国際ナノアーキテクトニクス研究拠点</t>
    <rPh sb="0" eb="2">
      <t>コクサイ</t>
    </rPh>
    <rPh sb="13" eb="15">
      <t>ケンキュウ</t>
    </rPh>
    <rPh sb="15" eb="17">
      <t>キョテン</t>
    </rPh>
    <phoneticPr fontId="21"/>
  </si>
  <si>
    <t>量子物質創製グループ</t>
  </si>
  <si>
    <t>グループリーダー</t>
  </si>
  <si>
    <t>山浦一成</t>
    <rPh sb="0" eb="2">
      <t>ヤマ</t>
    </rPh>
    <rPh sb="2" eb="3">
      <t>イティ</t>
    </rPh>
    <rPh sb="3" eb="4">
      <t xml:space="preserve">ナリ </t>
    </rPh>
    <phoneticPr fontId="34"/>
  </si>
  <si>
    <t>YAMAURA.Kazunari@nims.go.jp</t>
    <phoneticPr fontId="4"/>
  </si>
  <si>
    <t>SAKAI.Etsuko@nims.go.jp</t>
    <phoneticPr fontId="4"/>
  </si>
  <si>
    <t>北海道大学大学院理学研究院</t>
    <rPh sb="0" eb="8">
      <t>ホッカイ</t>
    </rPh>
    <rPh sb="8" eb="13">
      <t>リガクケンキュウ</t>
    </rPh>
    <phoneticPr fontId="34"/>
  </si>
  <si>
    <t>教授</t>
    <rPh sb="0" eb="2">
      <t>キョウ</t>
    </rPh>
    <phoneticPr fontId="34"/>
  </si>
  <si>
    <t>吉田　紘行</t>
    <rPh sb="0" eb="2">
      <t>ヨシダ</t>
    </rPh>
    <rPh sb="3" eb="4">
      <t xml:space="preserve">ヒロ </t>
    </rPh>
    <rPh sb="4" eb="5">
      <t xml:space="preserve">ユキ </t>
    </rPh>
    <phoneticPr fontId="3"/>
  </si>
  <si>
    <t>協働研究者（吉田紘行）の外部資金獲得に本制度による成果が貢献した。
・2021年度MST財団研究助成「量子力学的重ね合わせ状態に創発する巨大誘電特性の研究」100万円
・2021年度カシオ科学振興財団研究助成「新物質探索によるスキルミオン物質空間の拡張」100万円
更に来年度以降の予算として、以下の予算を受け入れ研究者と共同提出している。
・科研費　挑戦的研究萌芽(2023-2024)、「無機物質に創発する磁気渦分子のソフト制御による革新的機能性の開拓」代表 吉田紘行、分担 山浦一成、500万円
・科研費　基盤研究B(2023-2025)、「コリニア反強磁性体における巨大異常ホール効果の発現機構とスピントロニクスへの応用」代表 山浦一成、分担 吉田紘行、2000万円</t>
  </si>
  <si>
    <t>-</t>
    <phoneticPr fontId="4"/>
  </si>
  <si>
    <t>超薄膜ナノギャップ構造によるエレクトロニクス素子の創出</t>
    <phoneticPr fontId="3"/>
  </si>
  <si>
    <t>超薄膜エレクトロニクスグループ</t>
  </si>
  <si>
    <t>MANA主任研究者</t>
    <rPh sb="4" eb="6">
      <t>シュニン</t>
    </rPh>
    <rPh sb="6" eb="9">
      <t>ケンキュウシャ</t>
    </rPh>
    <phoneticPr fontId="3"/>
  </si>
  <si>
    <t>塚越一仁</t>
  </si>
  <si>
    <t>TSUKAGOSHI.Kazuhito@nims.go.jp</t>
    <phoneticPr fontId="4"/>
  </si>
  <si>
    <t>hiroshi.suga@it-chiba.ac.jp</t>
    <phoneticPr fontId="4"/>
  </si>
  <si>
    <t>千葉工業大学</t>
  </si>
  <si>
    <t>教授</t>
    <phoneticPr fontId="4"/>
  </si>
  <si>
    <t>菅洋志</t>
    <phoneticPr fontId="4"/>
  </si>
  <si>
    <t>学生さんの交通費がサポート額を超えた際には、他予算にてサポートします。</t>
  </si>
  <si>
    <t>NIMS</t>
  </si>
  <si>
    <t>常温常圧下での層状チタン酸塩の構造転移</t>
    <rPh sb="0" eb="2">
      <t>ジョウオン</t>
    </rPh>
    <rPh sb="2" eb="4">
      <t>ジョウアツ</t>
    </rPh>
    <rPh sb="4" eb="5">
      <t>シタ</t>
    </rPh>
    <rPh sb="7" eb="9">
      <t>ソウジョウ</t>
    </rPh>
    <rPh sb="12" eb="14">
      <t>サンエン</t>
    </rPh>
    <rPh sb="15" eb="17">
      <t>コウゾウ</t>
    </rPh>
    <rPh sb="17" eb="19">
      <t>テンイ</t>
    </rPh>
    <phoneticPr fontId="3"/>
  </si>
  <si>
    <t>メソスケール物質化学グループ</t>
  </si>
  <si>
    <t>井出裕介</t>
    <rPh sb="0" eb="2">
      <t>イデ</t>
    </rPh>
    <rPh sb="2" eb="4">
      <t>ユウスケ</t>
    </rPh>
    <phoneticPr fontId="34"/>
  </si>
  <si>
    <t>IDE.Yusuke@nims.go.jp</t>
    <phoneticPr fontId="4"/>
  </si>
  <si>
    <t>NAGASHIMA.Motoko@nims.go.jp;KANETA.Naoko@nims.go.jp; daim@mail.dendai.ac.jp;19es056@ms.dendai.ac.jp</t>
    <phoneticPr fontId="4"/>
  </si>
  <si>
    <t>東京電機大学</t>
  </si>
  <si>
    <t>教授</t>
    <rPh sb="0" eb="2">
      <t>キョウジュ</t>
    </rPh>
    <phoneticPr fontId="34"/>
  </si>
  <si>
    <t>望月大</t>
    <rPh sb="0" eb="3">
      <t>モチヅキダイ</t>
    </rPh>
    <phoneticPr fontId="4"/>
  </si>
  <si>
    <t>＊申請者は阿部英樹氏(エネルギー・環境材料研究拠点)</t>
  </si>
  <si>
    <t>微細構造を有するスピン・熱機能性材料の創製</t>
    <rPh sb="12" eb="13">
      <t xml:space="preserve">ネツ </t>
    </rPh>
    <rPh sb="13" eb="16">
      <t xml:space="preserve">キノウセイ </t>
    </rPh>
    <phoneticPr fontId="34"/>
  </si>
  <si>
    <t>磁性・スピントロニクス材料研究拠点</t>
    <rPh sb="0" eb="2">
      <t>ジセイ</t>
    </rPh>
    <rPh sb="11" eb="13">
      <t>ザイリョウ</t>
    </rPh>
    <rPh sb="13" eb="15">
      <t>ケンキュウ</t>
    </rPh>
    <rPh sb="15" eb="17">
      <t>キョテン</t>
    </rPh>
    <phoneticPr fontId="21"/>
  </si>
  <si>
    <t>スピンエネルギーグループ</t>
    <phoneticPr fontId="4"/>
  </si>
  <si>
    <t>グループリーダー</t>
    <phoneticPr fontId="4"/>
  </si>
  <si>
    <t>内田健一</t>
  </si>
  <si>
    <t>UCHIDA.Kenichi@nims.go.jp</t>
    <phoneticPr fontId="4"/>
  </si>
  <si>
    <t>岩手大学</t>
    <rPh sb="0" eb="4">
      <t>イワテダイガク</t>
    </rPh>
    <phoneticPr fontId="34"/>
  </si>
  <si>
    <t>小林 悟</t>
    <rPh sb="0" eb="2">
      <t>コバヤシ</t>
    </rPh>
    <rPh sb="3" eb="4">
      <t>サトル</t>
    </rPh>
    <phoneticPr fontId="34"/>
  </si>
  <si>
    <t>機能性薄膜の化学状態分析と外場印加効果</t>
    <rPh sb="0" eb="3">
      <t>キノウセイ</t>
    </rPh>
    <rPh sb="3" eb="5">
      <t>ハクマク</t>
    </rPh>
    <rPh sb="6" eb="12">
      <t>カガクジョウタイブンセキ</t>
    </rPh>
    <rPh sb="13" eb="19">
      <t>ガイバインカコウカ</t>
    </rPh>
    <phoneticPr fontId="34"/>
  </si>
  <si>
    <t>ナノフロンティア超伝導材料グループ</t>
  </si>
  <si>
    <t>研究員</t>
    <rPh sb="0" eb="3">
      <t>ケンキュウイン</t>
    </rPh>
    <phoneticPr fontId="34"/>
  </si>
  <si>
    <t>松本凌</t>
    <rPh sb="0" eb="2">
      <t>マツモト</t>
    </rPh>
    <rPh sb="2" eb="3">
      <t>リョウ</t>
    </rPh>
    <phoneticPr fontId="34"/>
  </si>
  <si>
    <t>MATSUMOTO.Ryo@nims.go.jp</t>
    <phoneticPr fontId="4"/>
  </si>
  <si>
    <t>国立高等専門学校機構　米子工業高等専門学校</t>
  </si>
  <si>
    <t>教授</t>
  </si>
  <si>
    <t>田中 博美</t>
  </si>
  <si>
    <t>ギガパスカルオーダーの高圧力下における電界効果で切り拓く新奇物性研究</t>
    <rPh sb="11" eb="12">
      <t>コウ</t>
    </rPh>
    <rPh sb="12" eb="14">
      <t>アツリョク</t>
    </rPh>
    <rPh sb="14" eb="15">
      <t>シタ</t>
    </rPh>
    <rPh sb="19" eb="23">
      <t>デンカイコウカ</t>
    </rPh>
    <rPh sb="24" eb="25">
      <t>キ</t>
    </rPh>
    <rPh sb="26" eb="27">
      <t>ヒラ</t>
    </rPh>
    <rPh sb="28" eb="30">
      <t>シンキ</t>
    </rPh>
    <rPh sb="30" eb="32">
      <t>ブッセイ</t>
    </rPh>
    <rPh sb="32" eb="34">
      <t>ケンキュウ</t>
    </rPh>
    <phoneticPr fontId="34"/>
  </si>
  <si>
    <t>松本凌</t>
  </si>
  <si>
    <t>京都先端科学大学</t>
    <rPh sb="0" eb="8">
      <t>キョウトセンタンカガクダイガク</t>
    </rPh>
    <phoneticPr fontId="34"/>
  </si>
  <si>
    <t>助教</t>
    <rPh sb="0" eb="2">
      <t>ジョキョウ</t>
    </rPh>
    <phoneticPr fontId="34"/>
  </si>
  <si>
    <t>足立 伸太郎</t>
    <rPh sb="0" eb="2">
      <t>アダチ</t>
    </rPh>
    <rPh sb="3" eb="6">
      <t>シンタロウ</t>
    </rPh>
    <phoneticPr fontId="34"/>
  </si>
  <si>
    <t>高圧力・アンモニアを利用した材料開発・評価</t>
    <rPh sb="0" eb="3">
      <t>コウアツリョク</t>
    </rPh>
    <rPh sb="10" eb="12">
      <t>リヨウ</t>
    </rPh>
    <rPh sb="14" eb="16">
      <t>ザイリョウ</t>
    </rPh>
    <rPh sb="16" eb="18">
      <t>カイハツ</t>
    </rPh>
    <rPh sb="19" eb="21">
      <t>ヒョウカ</t>
    </rPh>
    <phoneticPr fontId="34"/>
  </si>
  <si>
    <t>主任研究員</t>
    <rPh sb="0" eb="5">
      <t>シュニン</t>
    </rPh>
    <phoneticPr fontId="34"/>
  </si>
  <si>
    <t>寺嶋健成</t>
    <rPh sb="0" eb="2">
      <t xml:space="preserve">テラシマ </t>
    </rPh>
    <rPh sb="2" eb="4">
      <t xml:space="preserve">ケンセイ </t>
    </rPh>
    <phoneticPr fontId="34"/>
  </si>
  <si>
    <t>TERASHIMA.Kensei@nims.go.jp</t>
    <phoneticPr fontId="4"/>
  </si>
  <si>
    <t>九州工業大学</t>
  </si>
  <si>
    <t>田中将嗣</t>
  </si>
  <si>
    <t>新機能発現を目指した高温超伝導薄膜の開発</t>
  </si>
  <si>
    <t>超伝導システムグループ</t>
  </si>
  <si>
    <t>主席研究員</t>
    <rPh sb="0" eb="5">
      <t>シュセキケンキュウイン</t>
    </rPh>
    <phoneticPr fontId="34"/>
  </si>
  <si>
    <t>松本明善</t>
    <rPh sb="0" eb="4">
      <t>マツモト</t>
    </rPh>
    <phoneticPr fontId="34"/>
  </si>
  <si>
    <t>MATSUMOTO.Akiyoshi@nims.go.jp</t>
    <phoneticPr fontId="4"/>
  </si>
  <si>
    <t>九州大学</t>
  </si>
  <si>
    <t>寺西亮</t>
  </si>
  <si>
    <t>マルテンサイト変態を利用した鉄鋼材料の局所変形能制御</t>
  </si>
  <si>
    <t>構造材料研究拠点</t>
    <rPh sb="0" eb="2">
      <t>コウゾウ</t>
    </rPh>
    <rPh sb="2" eb="4">
      <t>ザイリョウ</t>
    </rPh>
    <rPh sb="4" eb="6">
      <t>ケンキュウ</t>
    </rPh>
    <rPh sb="6" eb="8">
      <t>キョテン</t>
    </rPh>
    <phoneticPr fontId="21"/>
  </si>
  <si>
    <t>振動制御材料グループ</t>
  </si>
  <si>
    <t>主幹研究員</t>
    <rPh sb="0" eb="2">
      <t>シュカン</t>
    </rPh>
    <rPh sb="2" eb="5">
      <t>ケンキュウイン</t>
    </rPh>
    <phoneticPr fontId="34"/>
  </si>
  <si>
    <t>江村聡</t>
    <rPh sb="0" eb="3">
      <t>エムラ</t>
    </rPh>
    <phoneticPr fontId="34"/>
  </si>
  <si>
    <t>EMURA.Satoshi@nims.go.jp</t>
    <phoneticPr fontId="4"/>
  </si>
  <si>
    <t>SAWAGUCHI.Takahiro@nims.go.jp; shigeru.kuramoto.11@vc.ibaraki.ac.jp</t>
    <phoneticPr fontId="4"/>
  </si>
  <si>
    <t>茨城大学</t>
  </si>
  <si>
    <t>倉本繁</t>
  </si>
  <si>
    <t>46</t>
    <phoneticPr fontId="4"/>
  </si>
  <si>
    <t>状態図計算と熱力学実験の連携による永久磁石状態図の構築</t>
  </si>
  <si>
    <t>計算構造材料グループ</t>
  </si>
  <si>
    <t>阿部太一</t>
    <rPh sb="0" eb="2">
      <t>アベ</t>
    </rPh>
    <rPh sb="2" eb="4">
      <t>タイチ</t>
    </rPh>
    <phoneticPr fontId="34"/>
  </si>
  <si>
    <t>ABE.Taichi@nims.go.jp</t>
    <phoneticPr fontId="4"/>
  </si>
  <si>
    <t>kobayashi.y.at@m.titech.ac.jp;nakazawa.r.ab@m.titech.ac.jp</t>
    <phoneticPr fontId="4"/>
  </si>
  <si>
    <t>東京工業大学</t>
  </si>
  <si>
    <t>小林能直</t>
  </si>
  <si>
    <t>透明セラミック蛍光体のための微粉体合成技術の確立と焼結</t>
    <rPh sb="0" eb="2">
      <t>トウメイ</t>
    </rPh>
    <rPh sb="7" eb="10">
      <t>ケイコウタイ</t>
    </rPh>
    <rPh sb="14" eb="15">
      <t>ビ</t>
    </rPh>
    <rPh sb="18" eb="19">
      <t>カ</t>
    </rPh>
    <rPh sb="25" eb="27">
      <t>ショウケツ</t>
    </rPh>
    <phoneticPr fontId="34"/>
  </si>
  <si>
    <t>セラミックスプロセッシンググループ</t>
  </si>
  <si>
    <t>古瀬裕章</t>
    <rPh sb="0" eb="2">
      <t>フルセ</t>
    </rPh>
    <rPh sb="2" eb="4">
      <t>ヒロアキ</t>
    </rPh>
    <phoneticPr fontId="34"/>
  </si>
  <si>
    <t>FURUSE.Hiroaki@nims.go.jp</t>
    <phoneticPr fontId="4"/>
  </si>
  <si>
    <t>北見工業大学</t>
    <rPh sb="0" eb="6">
      <t>キタミコウギョウダイガク</t>
    </rPh>
    <phoneticPr fontId="34"/>
  </si>
  <si>
    <t>大野智也</t>
    <rPh sb="0" eb="2">
      <t>オオノ</t>
    </rPh>
    <rPh sb="2" eb="4">
      <t>トモヤ</t>
    </rPh>
    <phoneticPr fontId="34"/>
  </si>
  <si>
    <t>メラニン粒子の集積・成膜による光輝材料の創出</t>
    <phoneticPr fontId="4"/>
  </si>
  <si>
    <t>コロイド結晶材料グループ</t>
  </si>
  <si>
    <t>不動寺浩</t>
  </si>
  <si>
    <t>fudouzi.hiroshi@nims.go.jp</t>
    <phoneticPr fontId="4"/>
  </si>
  <si>
    <t>千葉大学大学院工学研究院</t>
  </si>
  <si>
    <t>准教授</t>
  </si>
  <si>
    <t>桑折 道済</t>
  </si>
  <si>
    <t>物理的性質利用によるゼオライトミクロ細孔の精密配列制御</t>
  </si>
  <si>
    <t>鈴木達</t>
    <rPh sb="0" eb="2">
      <t>スズキ</t>
    </rPh>
    <rPh sb="2" eb="3">
      <t>トオル</t>
    </rPh>
    <phoneticPr fontId="34"/>
  </si>
  <si>
    <t>SUZUKI.Tohru@nims.go.jp</t>
    <phoneticPr fontId="4"/>
  </si>
  <si>
    <t>mm_2008@alpha.msre.kumamoto-u.ac.jp</t>
    <phoneticPr fontId="4"/>
  </si>
  <si>
    <t>熊本大学大学院先端科学研究部</t>
  </si>
  <si>
    <t>松田元秀</t>
  </si>
  <si>
    <t>KOSEN枠</t>
    <rPh sb="5" eb="6">
      <t>ワク</t>
    </rPh>
    <phoneticPr fontId="34"/>
  </si>
  <si>
    <t>ワイドギャップ半導体への応用を目指したマイクロ波化学の研究</t>
    <rPh sb="7" eb="10">
      <t>ハンドウタイ</t>
    </rPh>
    <rPh sb="12" eb="14">
      <t>オウヨウ</t>
    </rPh>
    <rPh sb="15" eb="17">
      <t>メザ</t>
    </rPh>
    <rPh sb="23" eb="24">
      <t>ハ</t>
    </rPh>
    <rPh sb="24" eb="26">
      <t>カガク</t>
    </rPh>
    <rPh sb="27" eb="29">
      <t>ケンキュウ</t>
    </rPh>
    <phoneticPr fontId="34"/>
  </si>
  <si>
    <t>ワイドギャップ半導体グループ</t>
  </si>
  <si>
    <t>小泉聡</t>
    <rPh sb="0" eb="2">
      <t>コイズミ</t>
    </rPh>
    <rPh sb="2" eb="3">
      <t>サトシ</t>
    </rPh>
    <phoneticPr fontId="34"/>
  </si>
  <si>
    <t>KOIZUMI.Satoshi@nims.go.jp</t>
    <phoneticPr fontId="4"/>
  </si>
  <si>
    <t>SASAKI.Sakura@nims.go.jp</t>
    <phoneticPr fontId="4"/>
  </si>
  <si>
    <t>沖縄高等専門学校</t>
    <rPh sb="0" eb="4">
      <t>オキナワコウトウ</t>
    </rPh>
    <rPh sb="4" eb="8">
      <t>センモンガッコウ</t>
    </rPh>
    <phoneticPr fontId="34"/>
  </si>
  <si>
    <t>藤井　知</t>
    <rPh sb="0" eb="2">
      <t>フジイ</t>
    </rPh>
    <rPh sb="3" eb="4">
      <t>チ</t>
    </rPh>
    <phoneticPr fontId="34"/>
  </si>
  <si>
    <t>形ある成果（論文実績）を残せるようにしてください。</t>
    <rPh sb="0" eb="1">
      <t>カタチ</t>
    </rPh>
    <rPh sb="3" eb="5">
      <t>セイカ</t>
    </rPh>
    <rPh sb="6" eb="8">
      <t>ロンブン</t>
    </rPh>
    <rPh sb="8" eb="10">
      <t>ジッセキ</t>
    </rPh>
    <rPh sb="12" eb="13">
      <t>ノコ</t>
    </rPh>
    <phoneticPr fontId="4"/>
  </si>
  <si>
    <t>量子ビームを利用した高融点金属の高確度液体構造解析</t>
    <phoneticPr fontId="4"/>
  </si>
  <si>
    <t>先端材料解析研究拠点</t>
    <rPh sb="0" eb="2">
      <t>センタン</t>
    </rPh>
    <rPh sb="2" eb="4">
      <t>ザイリョウ</t>
    </rPh>
    <rPh sb="4" eb="6">
      <t>カイセキ</t>
    </rPh>
    <rPh sb="6" eb="8">
      <t>ケンキュウ</t>
    </rPh>
    <rPh sb="8" eb="10">
      <t>キョテン</t>
    </rPh>
    <phoneticPr fontId="21"/>
  </si>
  <si>
    <t>主席研究員
(独立研究者)</t>
    <rPh sb="0" eb="5">
      <t>シュセキケンキュウイン</t>
    </rPh>
    <phoneticPr fontId="34"/>
  </si>
  <si>
    <t>小原真司</t>
    <rPh sb="0" eb="2">
      <t xml:space="preserve">コハラ </t>
    </rPh>
    <rPh sb="2" eb="4">
      <t xml:space="preserve">シンジ </t>
    </rPh>
    <phoneticPr fontId="34"/>
  </si>
  <si>
    <t>KOHARA.Shinji@nims.go.jp</t>
    <phoneticPr fontId="4"/>
  </si>
  <si>
    <t>函館工業高等専門学校　物質環境工学科</t>
  </si>
  <si>
    <t>准教授</t>
    <rPh sb="0" eb="3">
      <t xml:space="preserve">ジュンキョウジュ </t>
    </rPh>
    <phoneticPr fontId="34"/>
  </si>
  <si>
    <t>水野章敏</t>
    <rPh sb="0" eb="2">
      <t xml:space="preserve">ミズノ </t>
    </rPh>
    <rPh sb="2" eb="4">
      <t xml:space="preserve">アキトシ </t>
    </rPh>
    <phoneticPr fontId="34"/>
  </si>
  <si>
    <t>学生さんの交通費がサポート額を超えた際には、他予算にてサポートします。</t>
    <phoneticPr fontId="4"/>
  </si>
  <si>
    <t>チタン合金における内部起点型疲労き裂の3D/4D挙動に及ぼす微視組織の影響の解明</t>
    <rPh sb="3" eb="5">
      <t>ゴウキン</t>
    </rPh>
    <rPh sb="9" eb="11">
      <t>ナイブ</t>
    </rPh>
    <rPh sb="11" eb="13">
      <t>キテン</t>
    </rPh>
    <rPh sb="13" eb="14">
      <t>ガタ</t>
    </rPh>
    <rPh sb="14" eb="16">
      <t>ヒロウ</t>
    </rPh>
    <rPh sb="17" eb="18">
      <t>レツ</t>
    </rPh>
    <rPh sb="24" eb="26">
      <t>キョドウ</t>
    </rPh>
    <rPh sb="27" eb="28">
      <t>オヨ</t>
    </rPh>
    <rPh sb="30" eb="32">
      <t>ビシ</t>
    </rPh>
    <rPh sb="32" eb="34">
      <t>ソシキ</t>
    </rPh>
    <rPh sb="35" eb="37">
      <t>エイキョウ</t>
    </rPh>
    <rPh sb="38" eb="40">
      <t>カイメイ</t>
    </rPh>
    <phoneticPr fontId="34"/>
  </si>
  <si>
    <t>主任研究員</t>
    <rPh sb="0" eb="5">
      <t>シュニンケンキュウイン</t>
    </rPh>
    <phoneticPr fontId="34"/>
  </si>
  <si>
    <t>吉中奎貴</t>
    <rPh sb="0" eb="2">
      <t>ヨシナカ</t>
    </rPh>
    <rPh sb="2" eb="4">
      <t>フミヨシ</t>
    </rPh>
    <phoneticPr fontId="34"/>
  </si>
  <si>
    <t>yoshinaka.fumiyoshi@nims.go.jp</t>
    <phoneticPr fontId="4"/>
  </si>
  <si>
    <t>北海道大学</t>
    <rPh sb="0" eb="3">
      <t>ホッカイドウ</t>
    </rPh>
    <rPh sb="3" eb="5">
      <t>ダイガク</t>
    </rPh>
    <phoneticPr fontId="34"/>
  </si>
  <si>
    <t>中村　孝</t>
    <rPh sb="0" eb="2">
      <t>ナカムラ</t>
    </rPh>
    <rPh sb="3" eb="4">
      <t>タカシ</t>
    </rPh>
    <phoneticPr fontId="34"/>
  </si>
  <si>
    <t>教員の旅費は各自の研究費より支出する予定。
自由発想研究支援制度は2023/3/7現在では申請予定(未申請)。</t>
  </si>
  <si>
    <t>薄膜成長技術と高圧技術の融合による準安定物質薄膜の合成と機能開拓</t>
    <rPh sb="12" eb="14">
      <t>ユウゴウ</t>
    </rPh>
    <rPh sb="30" eb="32">
      <t>カイタク</t>
    </rPh>
    <phoneticPr fontId="34"/>
  </si>
  <si>
    <t>超高圧グループ</t>
  </si>
  <si>
    <t>川村史朗</t>
    <rPh sb="0" eb="2">
      <t>カワムラ</t>
    </rPh>
    <rPh sb="2" eb="4">
      <t>フミオ</t>
    </rPh>
    <phoneticPr fontId="34"/>
  </si>
  <si>
    <t>KAWAMURA.Fumio@nims.go.jp</t>
    <phoneticPr fontId="4"/>
  </si>
  <si>
    <t>ISHII.Hiroko@nims.go.jp</t>
    <phoneticPr fontId="4"/>
  </si>
  <si>
    <t>中部大学</t>
  </si>
  <si>
    <t>山田　直臣</t>
  </si>
  <si>
    <t>n型ダイヤモンド電極の構造・化学結合状態が電気化学特性に与える影響の解明</t>
    <rPh sb="1" eb="2">
      <t>ガタ</t>
    </rPh>
    <rPh sb="8" eb="10">
      <t>デンキョク</t>
    </rPh>
    <rPh sb="11" eb="13">
      <t>コウゾウ</t>
    </rPh>
    <rPh sb="14" eb="16">
      <t>カガク</t>
    </rPh>
    <rPh sb="16" eb="18">
      <t>ケツゴウ</t>
    </rPh>
    <rPh sb="18" eb="20">
      <t>ジョウタイ</t>
    </rPh>
    <rPh sb="21" eb="23">
      <t>デンキ</t>
    </rPh>
    <rPh sb="23" eb="25">
      <t>カガク</t>
    </rPh>
    <rPh sb="25" eb="27">
      <t>トクセイ</t>
    </rPh>
    <rPh sb="28" eb="29">
      <t>アタ</t>
    </rPh>
    <rPh sb="31" eb="33">
      <t>エイキョウ</t>
    </rPh>
    <rPh sb="34" eb="36">
      <t>カイメイ</t>
    </rPh>
    <phoneticPr fontId="34"/>
  </si>
  <si>
    <t>koizumi.satoshi@nims.go.jp</t>
    <phoneticPr fontId="4"/>
  </si>
  <si>
    <t>SASAKI.Sakura@nims.go.jp;naragino.hiroshi.443@m.kyushu-u.ac.jp</t>
    <phoneticPr fontId="4"/>
  </si>
  <si>
    <t>助教</t>
  </si>
  <si>
    <t>楢木野　宏</t>
  </si>
  <si>
    <t>高濃度リンドーピングによるn型ダイヤモンド膜の低抵抗化に向けた半導体物性と結晶構造の評価</t>
  </si>
  <si>
    <t>SASAKI.Sakura@nims.go.jp;katamune@ele.kyutech.ac.jp</t>
    <phoneticPr fontId="4"/>
  </si>
  <si>
    <t>片宗優貴</t>
  </si>
  <si>
    <t>多元合金の状態図構築及び物性のハイスループット研究手法の確立</t>
  </si>
  <si>
    <t>構造材料研究拠点</t>
  </si>
  <si>
    <t>超耐熱材料グループ</t>
  </si>
  <si>
    <t>研究員</t>
  </si>
  <si>
    <t>池田亜矢子</t>
  </si>
  <si>
    <t>IKEDA.Ayako@nims.go.jp</t>
    <phoneticPr fontId="4"/>
  </si>
  <si>
    <t>池田　輝之</t>
  </si>
  <si>
    <t>分子性１次元コロイドの精密合成と機能開拓</t>
  </si>
  <si>
    <t>分子機能化学グループ</t>
  </si>
  <si>
    <t>竹内正之</t>
    <rPh sb="0" eb="4">
      <t>タケウ</t>
    </rPh>
    <phoneticPr fontId="34"/>
  </si>
  <si>
    <t>TAKEUCHI.Masayuki@nims.go.jp</t>
    <phoneticPr fontId="4"/>
  </si>
  <si>
    <t>京都大学</t>
    <rPh sb="0" eb="4">
      <t xml:space="preserve">キョウトダイガク </t>
    </rPh>
    <phoneticPr fontId="34"/>
  </si>
  <si>
    <t>教授</t>
    <rPh sb="0" eb="2">
      <t xml:space="preserve">キョウジュ </t>
    </rPh>
    <phoneticPr fontId="34"/>
  </si>
  <si>
    <t>杉安和憲</t>
    <rPh sb="0" eb="4">
      <t xml:space="preserve">スギヤスカズノリ </t>
    </rPh>
    <phoneticPr fontId="34"/>
  </si>
  <si>
    <t>旅費総額が大きく変わらない範囲で、見直しを行い、申請書の再提出をお願いします。</t>
    <rPh sb="0" eb="2">
      <t>リョヒ</t>
    </rPh>
    <rPh sb="2" eb="4">
      <t>ソウガク</t>
    </rPh>
    <rPh sb="5" eb="6">
      <t>オオ</t>
    </rPh>
    <rPh sb="8" eb="9">
      <t>カ</t>
    </rPh>
    <rPh sb="13" eb="15">
      <t>ハンイ</t>
    </rPh>
    <rPh sb="17" eb="19">
      <t>ミナオ</t>
    </rPh>
    <rPh sb="21" eb="22">
      <t>オコナ</t>
    </rPh>
    <rPh sb="24" eb="26">
      <t>シンセイ</t>
    </rPh>
    <rPh sb="26" eb="27">
      <t>ショ</t>
    </rPh>
    <rPh sb="28" eb="31">
      <t>サイテイシュツ</t>
    </rPh>
    <rPh sb="33" eb="34">
      <t>ネガ</t>
    </rPh>
    <phoneticPr fontId="4"/>
  </si>
  <si>
    <t>蛍光体粒子/h-BN剥離膜/無機ガラス複合体の作製</t>
    <rPh sb="0" eb="3">
      <t>ハクリマク</t>
    </rPh>
    <phoneticPr fontId="34"/>
  </si>
  <si>
    <t>電子セラミックスグループ</t>
  </si>
  <si>
    <t>瀬川浩代</t>
  </si>
  <si>
    <t>SEGAWA.Hiroyo@nims.go.jp</t>
    <phoneticPr fontId="4"/>
  </si>
  <si>
    <t>神戸大学大学院理学研究科</t>
    <rPh sb="0" eb="3">
      <t>ダイガクイン</t>
    </rPh>
    <phoneticPr fontId="34"/>
  </si>
  <si>
    <t>内野隆司</t>
  </si>
  <si>
    <t>新規なイオニクス・エレクトロニクス分野の開拓に向けた水素化物薄膜研究</t>
  </si>
  <si>
    <t>電子活性材料チーム</t>
    <rPh sb="0" eb="2">
      <t>デンシ</t>
    </rPh>
    <rPh sb="2" eb="4">
      <t>カッセイ</t>
    </rPh>
    <rPh sb="4" eb="6">
      <t>ザイリョウ</t>
    </rPh>
    <phoneticPr fontId="34"/>
  </si>
  <si>
    <t>主任研究員</t>
    <rPh sb="0" eb="2">
      <t>シュニン</t>
    </rPh>
    <rPh sb="2" eb="5">
      <t>ケンキュウイン</t>
    </rPh>
    <phoneticPr fontId="34"/>
  </si>
  <si>
    <t>原田尚之</t>
    <rPh sb="0" eb="2">
      <t>ハラダ</t>
    </rPh>
    <rPh sb="2" eb="4">
      <t>タカユキ</t>
    </rPh>
    <phoneticPr fontId="34"/>
  </si>
  <si>
    <t>HARADA.Takayuki@nims.go.jp</t>
    <phoneticPr fontId="4"/>
  </si>
  <si>
    <t>ITOH.Yoshie@nims.go.jp</t>
    <phoneticPr fontId="4"/>
  </si>
  <si>
    <t>芝浦工業大学</t>
    <rPh sb="0" eb="6">
      <t>シバウラコウギョウダイガク</t>
    </rPh>
    <phoneticPr fontId="34"/>
  </si>
  <si>
    <t>大口　裕之</t>
    <rPh sb="0" eb="2">
      <t>オオグチ</t>
    </rPh>
    <rPh sb="3" eb="5">
      <t>ヒロユキ</t>
    </rPh>
    <phoneticPr fontId="34"/>
  </si>
  <si>
    <t>データ科学とシステム的アプローチによる構造材料研究　ベイズ推定，マテリアルズインフォマティクス，スペクトル解析(東工大ラボ・ローテーション）</t>
  </si>
  <si>
    <t>統合型材料開発・情報基盤部門</t>
    <rPh sb="0" eb="3">
      <t>トウゴウガタ</t>
    </rPh>
    <rPh sb="3" eb="5">
      <t>ザイリョウ</t>
    </rPh>
    <rPh sb="5" eb="7">
      <t>カイハツ</t>
    </rPh>
    <rPh sb="8" eb="10">
      <t>ジョウホウ</t>
    </rPh>
    <rPh sb="10" eb="12">
      <t>キバン</t>
    </rPh>
    <rPh sb="12" eb="14">
      <t>ブモン</t>
    </rPh>
    <phoneticPr fontId="21"/>
  </si>
  <si>
    <t>-select-</t>
  </si>
  <si>
    <t>部門長</t>
    <rPh sb="0" eb="3">
      <t>ブモンチョウ</t>
    </rPh>
    <phoneticPr fontId="34"/>
  </si>
  <si>
    <t>出村雅彦</t>
  </si>
  <si>
    <t>DEMURA.Masahiko@nims.go.jp</t>
    <phoneticPr fontId="4"/>
  </si>
  <si>
    <t>NAGATA.Kenji@nims.go.jp;TATENO.Akemi@nims.go.jp</t>
    <phoneticPr fontId="4"/>
  </si>
  <si>
    <t>物質・情報卓越教育院長教授</t>
  </si>
  <si>
    <t>山口猛央</t>
  </si>
  <si>
    <t>東工大ラボローテーションによる受入</t>
  </si>
  <si>
    <t>〇</t>
    <phoneticPr fontId="4"/>
  </si>
  <si>
    <t>申請受理をもって採択</t>
    <phoneticPr fontId="4"/>
  </si>
  <si>
    <t>通常枠</t>
  </si>
  <si>
    <t>材料開発と導体開発の相互フィードバックによる高強度Nb3Sn超伝導線材の開発とその応用展開</t>
  </si>
  <si>
    <t>機能性材料研究拠点</t>
  </si>
  <si>
    <t>低温超伝導線材グループ</t>
  </si>
  <si>
    <t>主幹研究員</t>
  </si>
  <si>
    <t>伴野信哉</t>
  </si>
  <si>
    <t>BANNO.Nobuya@nims.go.jp</t>
    <phoneticPr fontId="4"/>
  </si>
  <si>
    <t>上智大学</t>
  </si>
  <si>
    <t>谷貝剛</t>
  </si>
  <si>
    <t>新規抗がんナノ材料の開発</t>
  </si>
  <si>
    <t>中西淳</t>
    <rPh sb="0" eb="3">
      <t>ナカニシジュン</t>
    </rPh>
    <phoneticPr fontId="34"/>
  </si>
  <si>
    <t>NAKANISHI.Jun@nims.go.jp</t>
    <phoneticPr fontId="4"/>
  </si>
  <si>
    <t>東京理科大学</t>
  </si>
  <si>
    <t>上村真生</t>
  </si>
  <si>
    <t>上記重点プロジェクトは５人の主要研究者によるチーム型研究で，申請者自身の予算は3,750千円である。交通費は、2人の学生が1年フル・8か月程度の来講を予定しているが，超過分は研究費で支給する予定である。</t>
  </si>
  <si>
    <t>温度応答性ポリペプチド融合抗体を用いた生体分子分離・濃縮技術の開発</t>
  </si>
  <si>
    <t>スマートポリマーグループ</t>
  </si>
  <si>
    <t>荏原充宏</t>
    <rPh sb="0" eb="2">
      <t>エバラ</t>
    </rPh>
    <rPh sb="2" eb="4">
      <t>ミツヒロ</t>
    </rPh>
    <phoneticPr fontId="34"/>
  </si>
  <si>
    <t>EBARA.Mitsuhiro@nims.go.jp</t>
  </si>
  <si>
    <t>一関工業高等専門学校</t>
  </si>
  <si>
    <t>本間俊将</t>
  </si>
  <si>
    <t>スマートポリマーを濃縮媒体とする海洋汚染物質の高感度分析手法の創出</t>
    <rPh sb="9" eb="13">
      <t>ノウシュクバイタイ</t>
    </rPh>
    <rPh sb="16" eb="18">
      <t>カイヨウ</t>
    </rPh>
    <rPh sb="18" eb="20">
      <t>オセン</t>
    </rPh>
    <rPh sb="20" eb="22">
      <t>ブッシツ</t>
    </rPh>
    <rPh sb="23" eb="26">
      <t>コウカンド</t>
    </rPh>
    <rPh sb="26" eb="30">
      <t>ブンセキシュホウ</t>
    </rPh>
    <rPh sb="31" eb="33">
      <t>ソウシュツ</t>
    </rPh>
    <phoneticPr fontId="34"/>
  </si>
  <si>
    <t>荏原充宏</t>
  </si>
  <si>
    <t>富山高等専門学校</t>
    <rPh sb="0" eb="8">
      <t>トヤマコウトウセンモンガッコウ</t>
    </rPh>
    <phoneticPr fontId="34"/>
  </si>
  <si>
    <t>間中　淳</t>
    <rPh sb="0" eb="2">
      <t>マナカ</t>
    </rPh>
    <rPh sb="3" eb="4">
      <t>アツシ</t>
    </rPh>
    <phoneticPr fontId="34"/>
  </si>
  <si>
    <t>生分解性プラスティックの高速評価技術の開発</t>
    <rPh sb="0" eb="1">
      <t>セイブツカイ</t>
    </rPh>
    <rPh sb="1" eb="3">
      <t>ブンカイ</t>
    </rPh>
    <rPh sb="3" eb="4">
      <t>セイ</t>
    </rPh>
    <rPh sb="12" eb="16">
      <t>コウソ</t>
    </rPh>
    <rPh sb="16" eb="18">
      <t>ギジュテゥ</t>
    </rPh>
    <rPh sb="19" eb="21">
      <t>カイハテゥ</t>
    </rPh>
    <phoneticPr fontId="34"/>
  </si>
  <si>
    <t>電気化学ナノバイオテクノロジーグループ</t>
    <rPh sb="0" eb="4">
      <t>デンキ</t>
    </rPh>
    <phoneticPr fontId="34"/>
  </si>
  <si>
    <t>岡本章玄</t>
    <rPh sb="0" eb="4">
      <t>オカモト</t>
    </rPh>
    <phoneticPr fontId="34"/>
  </si>
  <si>
    <t>OKAMOTO.Akihiro@nims.go.jp</t>
    <phoneticPr fontId="4"/>
  </si>
  <si>
    <t>鶴岡工業高等専門学校</t>
  </si>
  <si>
    <t>斎藤 菜摘</t>
    <rPh sb="0" eb="2">
      <t>サイトウ</t>
    </rPh>
    <phoneticPr fontId="34"/>
  </si>
  <si>
    <t>有機半導体デバイスにおける機械－電気マルチフィジックス現象の解明</t>
  </si>
  <si>
    <t>プリンテッドエレクトロニクスグループ</t>
  </si>
  <si>
    <t>三成剛生</t>
  </si>
  <si>
    <t>MINARI.Takeo@nims.go.jp</t>
    <phoneticPr fontId="4"/>
  </si>
  <si>
    <t>鹿児島大学　学術研究院</t>
  </si>
  <si>
    <t>小金丸正明</t>
  </si>
  <si>
    <t>電子またはホール解放による長残光蛍光体開発</t>
    <rPh sb="0" eb="2">
      <t>デンシ</t>
    </rPh>
    <rPh sb="8" eb="10">
      <t>カイホウ</t>
    </rPh>
    <rPh sb="13" eb="14">
      <t>チョウ</t>
    </rPh>
    <rPh sb="14" eb="16">
      <t>ザンコウ</t>
    </rPh>
    <rPh sb="16" eb="19">
      <t>ケイコウタイ</t>
    </rPh>
    <rPh sb="19" eb="21">
      <t>カイハツ</t>
    </rPh>
    <phoneticPr fontId="34"/>
  </si>
  <si>
    <t>蛍光体グループ</t>
  </si>
  <si>
    <t>中西貴之</t>
    <rPh sb="0" eb="2">
      <t>ナカニシ</t>
    </rPh>
    <rPh sb="2" eb="4">
      <t>タカユキ</t>
    </rPh>
    <phoneticPr fontId="34"/>
  </si>
  <si>
    <t>NAKANISHI.Takayuki@nims.go.jp</t>
    <phoneticPr fontId="4"/>
  </si>
  <si>
    <t>北陸先端科学技術大学院大学</t>
    <rPh sb="0" eb="2">
      <t>ホクリク</t>
    </rPh>
    <rPh sb="2" eb="4">
      <t>センタン</t>
    </rPh>
    <rPh sb="4" eb="6">
      <t>カガク</t>
    </rPh>
    <rPh sb="6" eb="8">
      <t>ギジュツ</t>
    </rPh>
    <rPh sb="8" eb="11">
      <t>ダイガクイン</t>
    </rPh>
    <rPh sb="11" eb="13">
      <t>ダイガク</t>
    </rPh>
    <phoneticPr fontId="34"/>
  </si>
  <si>
    <t>上田　純平</t>
    <rPh sb="0" eb="2">
      <t>ウエダ</t>
    </rPh>
    <rPh sb="3" eb="5">
      <t>ジュンペイ</t>
    </rPh>
    <phoneticPr fontId="34"/>
  </si>
  <si>
    <t>衝撃実験に基づくC型小惑星の衝突履歴の解明</t>
    <rPh sb="9" eb="10">
      <t>ガタ</t>
    </rPh>
    <rPh sb="10" eb="13">
      <t>ショウワクセイ</t>
    </rPh>
    <rPh sb="14" eb="16">
      <t>ショウトツ</t>
    </rPh>
    <phoneticPr fontId="34"/>
  </si>
  <si>
    <t>遊佐斉</t>
    <rPh sb="0" eb="2">
      <t>ユサ</t>
    </rPh>
    <rPh sb="2" eb="3">
      <t>サイ</t>
    </rPh>
    <phoneticPr fontId="34"/>
  </si>
  <si>
    <t>YUSA.Hitoshi@nims.go.jp</t>
    <phoneticPr fontId="4"/>
  </si>
  <si>
    <t>広島大学大学院先進理工系科学研究科</t>
  </si>
  <si>
    <t>宮原　正明</t>
    <rPh sb="0" eb="2">
      <t>ミヤハラ</t>
    </rPh>
    <rPh sb="3" eb="5">
      <t>マサアキ</t>
    </rPh>
    <phoneticPr fontId="34"/>
  </si>
  <si>
    <t>広島大学‐NIMSの間で、共同研究契約「隕石の衝撃回収実験に基づく母天体の衝撃変成履歴の解明」を締結済み。</t>
  </si>
  <si>
    <t>超高空間分解能走査型プローブ顕微鏡による金属酸化物ヘテロ界面の原子物性</t>
  </si>
  <si>
    <t>先端材料解析研究拠点</t>
  </si>
  <si>
    <t>ナノプローブグループ</t>
  </si>
  <si>
    <t>上席研究員</t>
  </si>
  <si>
    <t>CUSTANCE.Oscar@nims.go.jp</t>
    <phoneticPr fontId="4"/>
  </si>
  <si>
    <t>大阪大学基礎工学研究科</t>
  </si>
  <si>
    <t>阿部　真之</t>
  </si>
  <si>
    <t>希土類元素がマグネシウム合金の高温変形挙動に及ぼす影響</t>
    <rPh sb="12" eb="14">
      <t>ゴウキン</t>
    </rPh>
    <rPh sb="15" eb="17">
      <t>コウオン</t>
    </rPh>
    <rPh sb="17" eb="19">
      <t>ヘンケイ</t>
    </rPh>
    <rPh sb="19" eb="21">
      <t>キョドウ</t>
    </rPh>
    <rPh sb="22" eb="23">
      <t>オヨ</t>
    </rPh>
    <rPh sb="25" eb="27">
      <t>エイキョウ</t>
    </rPh>
    <phoneticPr fontId="34"/>
  </si>
  <si>
    <t>軽金属材料創製グループ</t>
  </si>
  <si>
    <t>染川英俊</t>
    <rPh sb="0" eb="2">
      <t>ソメカワ</t>
    </rPh>
    <rPh sb="2" eb="4">
      <t>ヒデトシ</t>
    </rPh>
    <phoneticPr fontId="34"/>
  </si>
  <si>
    <t>SOMEKAWA.Hidetoshi@nims.go.jp</t>
  </si>
  <si>
    <t>同志社大学</t>
    <rPh sb="0" eb="5">
      <t>ドウシシャダイガク</t>
    </rPh>
    <phoneticPr fontId="34"/>
  </si>
  <si>
    <t>湯浅元仁</t>
    <rPh sb="0" eb="2">
      <t>ユアサ</t>
    </rPh>
    <rPh sb="2" eb="4">
      <t>モトヒロ</t>
    </rPh>
    <phoneticPr fontId="34"/>
  </si>
  <si>
    <t>三元系炭窒化物セラミックスの変形・破壊特性とその結晶方位依存性に関する研究</t>
  </si>
  <si>
    <t>森田孝治</t>
    <rPh sb="0" eb="4">
      <t xml:space="preserve">モリタコウジ </t>
    </rPh>
    <phoneticPr fontId="34"/>
  </si>
  <si>
    <t>MORITA.Koji@nims.go.jp</t>
    <phoneticPr fontId="4"/>
  </si>
  <si>
    <t>ikeda.ken-ichi@eng.hokudai.ac.jp</t>
    <phoneticPr fontId="4"/>
  </si>
  <si>
    <t>北海道大学</t>
  </si>
  <si>
    <t>池田賢一</t>
  </si>
  <si>
    <t>光熱偏向分光法によるIII-V族窒化物半導体の評価</t>
  </si>
  <si>
    <t>次世代半導体グループ</t>
  </si>
  <si>
    <t>角谷正友</t>
    <rPh sb="0" eb="2">
      <t>スミヤ</t>
    </rPh>
    <rPh sb="2" eb="4">
      <t>マサトモ</t>
    </rPh>
    <phoneticPr fontId="34"/>
  </si>
  <si>
    <t>SUMIYA.Masatomo@nims.go.jp</t>
  </si>
  <si>
    <t>工学院大学先進工学部応用物理学科</t>
  </si>
  <si>
    <t>本田徹</t>
  </si>
  <si>
    <t>旅費の超過分は受入研究者の研究費より支出</t>
  </si>
  <si>
    <t>機能性分子液体と液晶の中間相制御ならびに発電機能の開拓</t>
    <rPh sb="0" eb="3">
      <t>キノウセイ</t>
    </rPh>
    <rPh sb="3" eb="5">
      <t>ブンシ</t>
    </rPh>
    <rPh sb="5" eb="7">
      <t>エキタイ</t>
    </rPh>
    <rPh sb="8" eb="10">
      <t>エキショウ</t>
    </rPh>
    <rPh sb="11" eb="13">
      <t>チュウカン</t>
    </rPh>
    <rPh sb="13" eb="14">
      <t>ショウ</t>
    </rPh>
    <rPh sb="14" eb="16">
      <t>セイギョ</t>
    </rPh>
    <rPh sb="20" eb="22">
      <t>ハツデン</t>
    </rPh>
    <rPh sb="22" eb="24">
      <t>キノウ</t>
    </rPh>
    <rPh sb="25" eb="27">
      <t>カイタク</t>
    </rPh>
    <phoneticPr fontId="34"/>
  </si>
  <si>
    <t>ナノアーキテクトニクス材料研究センター</t>
    <rPh sb="11" eb="13">
      <t>ザイリョウ</t>
    </rPh>
    <rPh sb="13" eb="15">
      <t>ケンキュウ</t>
    </rPh>
    <phoneticPr fontId="21"/>
  </si>
  <si>
    <t>フロンティア分子グループ</t>
  </si>
  <si>
    <t>中西尚志</t>
    <rPh sb="0" eb="2">
      <t>ナカニシ</t>
    </rPh>
    <rPh sb="2" eb="4">
      <t>タカシ</t>
    </rPh>
    <phoneticPr fontId="34"/>
  </si>
  <si>
    <t>nakanishi.takashi@nims.go.jp</t>
  </si>
  <si>
    <t>香川大学大学院創発科学研究科</t>
    <rPh sb="0" eb="2">
      <t>カガワ</t>
    </rPh>
    <rPh sb="2" eb="4">
      <t>ダイガク</t>
    </rPh>
    <rPh sb="4" eb="7">
      <t>ダイガクイン</t>
    </rPh>
    <rPh sb="7" eb="9">
      <t>ソウハツ</t>
    </rPh>
    <rPh sb="9" eb="11">
      <t>カガク</t>
    </rPh>
    <rPh sb="11" eb="14">
      <t>ケンキュウカ</t>
    </rPh>
    <phoneticPr fontId="34"/>
  </si>
  <si>
    <t>舟橋正浩</t>
    <rPh sb="0" eb="2">
      <t>フナハシ</t>
    </rPh>
    <rPh sb="2" eb="4">
      <t>マサヒロ</t>
    </rPh>
    <phoneticPr fontId="34"/>
  </si>
  <si>
    <t>研究実施学生の福田君は、北大-NIMS連携大学院のNIMS Jr.への申請を検討中。</t>
  </si>
  <si>
    <t>可視光域トポロジカルフォトニック結晶の作製</t>
    <rPh sb="0" eb="4">
      <t>カシコウイキ</t>
    </rPh>
    <rPh sb="16" eb="18">
      <t>ケッショウ</t>
    </rPh>
    <rPh sb="19" eb="21">
      <t>サクセイ</t>
    </rPh>
    <phoneticPr fontId="34"/>
  </si>
  <si>
    <t>井村将隆</t>
    <rPh sb="0" eb="2">
      <t>イムラ</t>
    </rPh>
    <rPh sb="2" eb="4">
      <t>マサタカ</t>
    </rPh>
    <phoneticPr fontId="34"/>
  </si>
  <si>
    <t>IMURA.Masataka@nims.go.jp</t>
    <phoneticPr fontId="4"/>
  </si>
  <si>
    <t>筑波大学</t>
  </si>
  <si>
    <t>奥村　宏典</t>
  </si>
  <si>
    <t>筑波大との連携のため交通費と宿泊費は0円にて計上しています。</t>
  </si>
  <si>
    <t>電気発酵デバイスの集積化・高性能化に関する研究</t>
    <rPh sb="2" eb="4">
      <t>ハッコウ</t>
    </rPh>
    <rPh sb="9" eb="12">
      <t>シュウセキカ</t>
    </rPh>
    <rPh sb="13" eb="17">
      <t>コウセイノウカ</t>
    </rPh>
    <rPh sb="18" eb="19">
      <t>カン</t>
    </rPh>
    <rPh sb="21" eb="23">
      <t>ケンキュウ</t>
    </rPh>
    <phoneticPr fontId="34"/>
  </si>
  <si>
    <t>電気化学ナノバイオテクノロジーグループ</t>
  </si>
  <si>
    <t>岡本章玄</t>
    <rPh sb="0" eb="2">
      <t>オカモト</t>
    </rPh>
    <rPh sb="2" eb="4">
      <t>ショウゲン</t>
    </rPh>
    <phoneticPr fontId="34"/>
  </si>
  <si>
    <t>呉工業高等専門学校</t>
    <rPh sb="0" eb="9">
      <t>クレコウギョウコウトウセンモンガッコウ</t>
    </rPh>
    <phoneticPr fontId="34"/>
  </si>
  <si>
    <t>木村善一郎</t>
    <rPh sb="0" eb="5">
      <t>キムラゼンイチロウ</t>
    </rPh>
    <phoneticPr fontId="34"/>
  </si>
  <si>
    <t>RTX型層状化合物の超伝導探索</t>
  </si>
  <si>
    <t>高野義彦</t>
    <rPh sb="0" eb="4">
      <t>タカノヨシヒコ</t>
    </rPh>
    <phoneticPr fontId="34"/>
  </si>
  <si>
    <t>TAKANO.Yoshihiko@nims.go.jp</t>
    <phoneticPr fontId="4"/>
  </si>
  <si>
    <t>国立大学法人大阪大学国際共創大学院学位プログラム推進機構</t>
  </si>
  <si>
    <t>特任助教（常勤）</t>
  </si>
  <si>
    <t>中尾　敏臣</t>
  </si>
  <si>
    <t>高強度マルテンサイト鋼の水素誘起疲労破壊機構の解明</t>
    <rPh sb="0" eb="3">
      <t>コウキョウド</t>
    </rPh>
    <rPh sb="10" eb="11">
      <t>コウ</t>
    </rPh>
    <rPh sb="12" eb="16">
      <t>スイソ</t>
    </rPh>
    <rPh sb="16" eb="18">
      <t>ヒロウ</t>
    </rPh>
    <rPh sb="18" eb="20">
      <t>ハカイ</t>
    </rPh>
    <rPh sb="20" eb="22">
      <t xml:space="preserve">キコウ </t>
    </rPh>
    <rPh sb="23" eb="25">
      <t>カイメイ</t>
    </rPh>
    <phoneticPr fontId="34"/>
  </si>
  <si>
    <t>構造材料研究センター</t>
    <rPh sb="0" eb="2">
      <t>コウゾウ</t>
    </rPh>
    <rPh sb="2" eb="4">
      <t>ザイリョウ</t>
    </rPh>
    <rPh sb="4" eb="6">
      <t>ケンキュウ</t>
    </rPh>
    <phoneticPr fontId="21"/>
  </si>
  <si>
    <t>鉄鋼材料グループ</t>
  </si>
  <si>
    <t>柴田曉伸</t>
    <rPh sb="0" eb="2">
      <t>シバ</t>
    </rPh>
    <rPh sb="2" eb="3">
      <t>ギョウ</t>
    </rPh>
    <rPh sb="3" eb="4">
      <t>ノブ</t>
    </rPh>
    <phoneticPr fontId="34"/>
  </si>
  <si>
    <t>SHIBATA.Akinobu@nims.go.jp</t>
    <phoneticPr fontId="4"/>
  </si>
  <si>
    <t>京都大学</t>
  </si>
  <si>
    <t>辻　伸泰</t>
  </si>
  <si>
    <t>バイオマスベース粘土／ポリマーナノコンポジットの開発</t>
  </si>
  <si>
    <t>資源循環材料グループ</t>
  </si>
  <si>
    <t>田村堅志</t>
  </si>
  <si>
    <t>TAMURA.Kenji@nims.go.jp</t>
    <phoneticPr fontId="4"/>
  </si>
  <si>
    <t>KAMON.Masumi@nims.go.jp</t>
    <phoneticPr fontId="4"/>
  </si>
  <si>
    <t>法政大学</t>
  </si>
  <si>
    <t>渡邊雄二郎</t>
  </si>
  <si>
    <t>NIMS内公募のテーマは、汚染土壌の除染に関する研究テーマである。</t>
  </si>
  <si>
    <t>電池・触媒内の電子・イオン反応の計算科学研究（東工大ラボローテーション）</t>
  </si>
  <si>
    <t>エネルギー・環境材料研究センター</t>
  </si>
  <si>
    <t>センター長</t>
    <rPh sb="4" eb="5">
      <t>チョウ</t>
    </rPh>
    <phoneticPr fontId="34"/>
  </si>
  <si>
    <t>館山佳尚</t>
    <rPh sb="0" eb="2">
      <t>タテヤマ</t>
    </rPh>
    <rPh sb="2" eb="4">
      <t>ヨシナオ</t>
    </rPh>
    <phoneticPr fontId="34"/>
  </si>
  <si>
    <t>TATEYAMA.Yoshitaka@nims.go.jp</t>
    <phoneticPr fontId="4"/>
  </si>
  <si>
    <t>NISHIMOTO.Chifumi@nims.go.jp</t>
    <phoneticPr fontId="4"/>
  </si>
  <si>
    <t>3D積層造形Ti合金の組織形成と高温力学特性</t>
  </si>
  <si>
    <t>マテリアル基盤研究センター</t>
    <rPh sb="5" eb="7">
      <t>キバン</t>
    </rPh>
    <rPh sb="7" eb="9">
      <t>ケンキュウ</t>
    </rPh>
    <phoneticPr fontId="21"/>
  </si>
  <si>
    <t>材料モデリンググループ</t>
  </si>
  <si>
    <t>戸田佳明</t>
    <rPh sb="0" eb="4">
      <t>トダヨシアキ</t>
    </rPh>
    <phoneticPr fontId="34"/>
  </si>
  <si>
    <t>TODA.Yoshiaki@nims.go.jp</t>
    <phoneticPr fontId="4"/>
  </si>
  <si>
    <t>mitarai.yoko@edu.k.u-tokyo.ac.jp</t>
    <phoneticPr fontId="4"/>
  </si>
  <si>
    <t>東京大学　大学院新領域創成科学研究科</t>
    <rPh sb="0" eb="4">
      <t>トウキョウ</t>
    </rPh>
    <rPh sb="5" eb="8">
      <t>ダイガクイン</t>
    </rPh>
    <rPh sb="8" eb="18">
      <t>シンリョウ</t>
    </rPh>
    <phoneticPr fontId="34"/>
  </si>
  <si>
    <t>御手洗容子</t>
    <rPh sb="0" eb="5">
      <t>ミタライ</t>
    </rPh>
    <phoneticPr fontId="34"/>
  </si>
  <si>
    <t>極限環境材料の破壊統計予測に関する研究</t>
    <rPh sb="0" eb="2">
      <t>キョクゲン</t>
    </rPh>
    <rPh sb="2" eb="4">
      <t>カンキョウ</t>
    </rPh>
    <rPh sb="4" eb="6">
      <t>ザイリョウ</t>
    </rPh>
    <rPh sb="7" eb="9">
      <t>ハカイ</t>
    </rPh>
    <rPh sb="9" eb="11">
      <t>トウケイ</t>
    </rPh>
    <rPh sb="11" eb="13">
      <t>ヨソク</t>
    </rPh>
    <rPh sb="14" eb="15">
      <t>カン</t>
    </rPh>
    <rPh sb="17" eb="19">
      <t>ケンキュウ</t>
    </rPh>
    <phoneticPr fontId="34"/>
  </si>
  <si>
    <t>長田俊郎</t>
    <rPh sb="0" eb="2">
      <t>オサダ</t>
    </rPh>
    <rPh sb="2" eb="4">
      <t>トシロウ</t>
    </rPh>
    <phoneticPr fontId="34"/>
  </si>
  <si>
    <t>osada.toshio@nims.go.jp</t>
    <phoneticPr fontId="4"/>
  </si>
  <si>
    <t>FUKUDA.Shinobu@nims.go.jp</t>
    <phoneticPr fontId="4"/>
  </si>
  <si>
    <t>横浜国立大学</t>
    <rPh sb="0" eb="2">
      <t>ヨコハマ</t>
    </rPh>
    <rPh sb="2" eb="4">
      <t>コクリツ</t>
    </rPh>
    <rPh sb="4" eb="6">
      <t>ダイガク</t>
    </rPh>
    <phoneticPr fontId="34"/>
  </si>
  <si>
    <t>尾崎 伸吾</t>
    <rPh sb="0" eb="2">
      <t>オザキ</t>
    </rPh>
    <rPh sb="3" eb="5">
      <t>シンゴ</t>
    </rPh>
    <phoneticPr fontId="34"/>
  </si>
  <si>
    <t>受入研究者と協働研究者は，JST ALCA，科研費，NEDOプロにて共同研究に取り組んできた実績があり，現在も一部継続中である．連携のための下地は構築済みであり，効率的な協働が可能である．</t>
  </si>
  <si>
    <t>高強度パーライト鋼の衝撃変形</t>
    <rPh sb="0" eb="3">
      <t>コウキョウド</t>
    </rPh>
    <rPh sb="8" eb="9">
      <t>コウ</t>
    </rPh>
    <rPh sb="10" eb="12">
      <t>ショウゲキ</t>
    </rPh>
    <rPh sb="12" eb="14">
      <t>ヘンケイ</t>
    </rPh>
    <phoneticPr fontId="34"/>
  </si>
  <si>
    <t>加工熱処理プロセスグループ</t>
  </si>
  <si>
    <t>上路林太郎</t>
    <rPh sb="0" eb="2">
      <t>ウエジ</t>
    </rPh>
    <rPh sb="2" eb="5">
      <t>リンタロウ</t>
    </rPh>
    <phoneticPr fontId="34"/>
  </si>
  <si>
    <t>UEJI.Rintaro@nims.go.jp</t>
    <phoneticPr fontId="4"/>
  </si>
  <si>
    <t>久留米工業専門学校</t>
    <rPh sb="0" eb="3">
      <t>クルメ</t>
    </rPh>
    <rPh sb="3" eb="5">
      <t>コウギョウ</t>
    </rPh>
    <rPh sb="5" eb="7">
      <t>センモン</t>
    </rPh>
    <rPh sb="7" eb="9">
      <t>ガッコウ</t>
    </rPh>
    <phoneticPr fontId="34"/>
  </si>
  <si>
    <t>佐々木　大輔</t>
    <rPh sb="0" eb="3">
      <t>ササキ</t>
    </rPh>
    <rPh sb="4" eb="6">
      <t>ダイスケ</t>
    </rPh>
    <phoneticPr fontId="34"/>
  </si>
  <si>
    <t>磁気補償点組成フェリ磁性体FeGdの作製とスピン波の高効率励起の検討</t>
  </si>
  <si>
    <t>磁性・スピントロニクス材料研究センター</t>
    <rPh sb="0" eb="2">
      <t>ジセイ</t>
    </rPh>
    <rPh sb="11" eb="13">
      <t>ザイリョウ</t>
    </rPh>
    <rPh sb="13" eb="15">
      <t>ケンキュウ</t>
    </rPh>
    <phoneticPr fontId="21"/>
  </si>
  <si>
    <t>磁気機能デバイスグループ</t>
  </si>
  <si>
    <t>首藤浩文</t>
    <rPh sb="0" eb="2">
      <t>ストウ</t>
    </rPh>
    <rPh sb="2" eb="4">
      <t>ヒロフミ</t>
    </rPh>
    <phoneticPr fontId="34"/>
  </si>
  <si>
    <t>SUTO.Hirofumi@nims.go.jp</t>
    <phoneticPr fontId="4"/>
  </si>
  <si>
    <t>SAKURABA.Yuya@nims.go.jp;koda@oshima-k.ac.jp</t>
    <phoneticPr fontId="4"/>
  </si>
  <si>
    <t>大島商船高等専門学校</t>
  </si>
  <si>
    <t>神田 哲典</t>
  </si>
  <si>
    <t>材料微視構造の有限要素法によるマクロ特性評価</t>
  </si>
  <si>
    <t>渡邊育夢</t>
    <rPh sb="0" eb="2">
      <t>ワタナベ</t>
    </rPh>
    <rPh sb="2" eb="4">
      <t>イクム</t>
    </rPh>
    <phoneticPr fontId="34"/>
  </si>
  <si>
    <t>WATANABE.Ikumu@nims.go.jp</t>
    <phoneticPr fontId="4"/>
  </si>
  <si>
    <t>chen.ta.te.w8@f.mail.nagoya-u.ac.jp</t>
    <phoneticPr fontId="4"/>
  </si>
  <si>
    <t>名古屋大学</t>
    <rPh sb="0" eb="5">
      <t>ナゴヤダイガク</t>
    </rPh>
    <phoneticPr fontId="34"/>
  </si>
  <si>
    <t>陳達徳</t>
  </si>
  <si>
    <t>強誘電体のミクロ分極制御による電気熱量材料の開拓</t>
  </si>
  <si>
    <t>スピンエネルギーグループ</t>
  </si>
  <si>
    <t>井口亮</t>
  </si>
  <si>
    <t>IGUCHI.Ryo@nims.go.jp</t>
    <phoneticPr fontId="4"/>
  </si>
  <si>
    <t>岡山大学</t>
    <rPh sb="0" eb="4">
      <t>オカヤマダイガク</t>
    </rPh>
    <phoneticPr fontId="34"/>
  </si>
  <si>
    <t>寺西　貴志</t>
    <rPh sb="0" eb="2">
      <t>テラニシ</t>
    </rPh>
    <rPh sb="3" eb="5">
      <t>タカシ</t>
    </rPh>
    <phoneticPr fontId="34"/>
  </si>
  <si>
    <t>核酸アジュバントと核酸結合タンパク質を利用した次世代ワクチンの開発</t>
  </si>
  <si>
    <t>高分子・バイオ材料研究センター</t>
    <rPh sb="0" eb="1">
      <t>コウ</t>
    </rPh>
    <rPh sb="1" eb="3">
      <t>ブンシ</t>
    </rPh>
    <rPh sb="7" eb="9">
      <t>ザイリョウ</t>
    </rPh>
    <rPh sb="9" eb="11">
      <t>ケンキュウ</t>
    </rPh>
    <phoneticPr fontId="21"/>
  </si>
  <si>
    <t>医療応用ソフトマターグループ</t>
  </si>
  <si>
    <t>山崎智彦</t>
  </si>
  <si>
    <t>YAMAZAKI.Tomohiko@nims.go.jp</t>
    <phoneticPr fontId="4"/>
  </si>
  <si>
    <t>東京農工大学大学院グローバルイノベーション研究院</t>
  </si>
  <si>
    <t>浅野竜太郎</t>
  </si>
  <si>
    <t>生体模倣を応用した高分子界面接着メカニズムの解明</t>
  </si>
  <si>
    <t>データ駆動高分子設計グループ</t>
  </si>
  <si>
    <t>分野長</t>
    <rPh sb="0" eb="3">
      <t>ブンヤチョウ</t>
    </rPh>
    <phoneticPr fontId="34"/>
  </si>
  <si>
    <t>内藤昌信</t>
    <rPh sb="0" eb="2">
      <t>ナイトウ</t>
    </rPh>
    <rPh sb="2" eb="4">
      <t>マサノブ</t>
    </rPh>
    <phoneticPr fontId="34"/>
  </si>
  <si>
    <t>NAITO.Masanobu@nims.go.jp</t>
    <phoneticPr fontId="4"/>
  </si>
  <si>
    <t>宮前　孝行</t>
  </si>
  <si>
    <t>逆ペロブスカイト型軽元素スピントロニクス材料による熱勾配励起量子ストレージ技術探索</t>
    <rPh sb="0" eb="1">
      <t>ギャク</t>
    </rPh>
    <rPh sb="8" eb="9">
      <t>ガタ</t>
    </rPh>
    <rPh sb="9" eb="10">
      <t>ケイ</t>
    </rPh>
    <rPh sb="10" eb="12">
      <t>ゲンソ</t>
    </rPh>
    <rPh sb="20" eb="22">
      <t>ザイリョウ</t>
    </rPh>
    <rPh sb="25" eb="28">
      <t>ネツコウバイ</t>
    </rPh>
    <rPh sb="28" eb="30">
      <t>レイキ</t>
    </rPh>
    <rPh sb="30" eb="32">
      <t>リョウシ</t>
    </rPh>
    <rPh sb="37" eb="39">
      <t>ギジュツ</t>
    </rPh>
    <rPh sb="39" eb="41">
      <t>タンサク</t>
    </rPh>
    <phoneticPr fontId="34"/>
  </si>
  <si>
    <t>磁気記録材料グループ</t>
  </si>
  <si>
    <t>磯上慎二</t>
    <rPh sb="0" eb="2">
      <t>イソガミ</t>
    </rPh>
    <rPh sb="2" eb="4">
      <t>シンジ</t>
    </rPh>
    <phoneticPr fontId="34"/>
  </si>
  <si>
    <t>isogami.shinji@nims.go.jp</t>
    <phoneticPr fontId="4"/>
  </si>
  <si>
    <t>横浜国立大学</t>
  </si>
  <si>
    <t>大竹充</t>
  </si>
  <si>
    <t>074</t>
  </si>
  <si>
    <t>ラボスケール焼結体によるA15型化合物超伝導体の特性改善</t>
  </si>
  <si>
    <t>エネルギー・環境材料研究センター</t>
    <rPh sb="6" eb="8">
      <t>カンキョウ</t>
    </rPh>
    <rPh sb="8" eb="10">
      <t>ザイリョウ</t>
    </rPh>
    <rPh sb="10" eb="12">
      <t>ケンキュウ</t>
    </rPh>
    <phoneticPr fontId="21"/>
  </si>
  <si>
    <t>先進超伝導線材グループ</t>
    <rPh sb="0" eb="2">
      <t>センシン</t>
    </rPh>
    <phoneticPr fontId="34"/>
  </si>
  <si>
    <t>菊池章弘</t>
  </si>
  <si>
    <t>KIKUCHI.Akihiro@nims.go.jp</t>
    <phoneticPr fontId="4"/>
  </si>
  <si>
    <t>岩手大学理工学部</t>
    <rPh sb="0" eb="2">
      <t>イワテ</t>
    </rPh>
    <rPh sb="2" eb="4">
      <t>ダイガク</t>
    </rPh>
    <rPh sb="4" eb="6">
      <t>リコウ</t>
    </rPh>
    <rPh sb="6" eb="8">
      <t>ガクブ</t>
    </rPh>
    <phoneticPr fontId="34"/>
  </si>
  <si>
    <t>内藤　智之</t>
    <rPh sb="0" eb="2">
      <t>ナイトウ</t>
    </rPh>
    <rPh sb="3" eb="5">
      <t>トモユキ</t>
    </rPh>
    <phoneticPr fontId="34"/>
  </si>
  <si>
    <t>水素分離膜の構造解析と局所水素拡散挙動</t>
    <rPh sb="0" eb="5">
      <t>スイソブンリマク</t>
    </rPh>
    <rPh sb="6" eb="10">
      <t>コウゾウカイセキ</t>
    </rPh>
    <rPh sb="11" eb="13">
      <t>キョクショ</t>
    </rPh>
    <rPh sb="13" eb="15">
      <t>スイソ</t>
    </rPh>
    <rPh sb="15" eb="17">
      <t>カクサン</t>
    </rPh>
    <rPh sb="17" eb="19">
      <t>キョドウ</t>
    </rPh>
    <phoneticPr fontId="34"/>
  </si>
  <si>
    <t>実働環境電子顕微鏡開発グループ</t>
  </si>
  <si>
    <t>副センター長</t>
    <rPh sb="0" eb="1">
      <t>フク</t>
    </rPh>
    <rPh sb="5" eb="6">
      <t>チョウ</t>
    </rPh>
    <phoneticPr fontId="34"/>
  </si>
  <si>
    <t>三石和貴</t>
    <rPh sb="0" eb="4">
      <t>ミツイシカズタカ</t>
    </rPh>
    <phoneticPr fontId="34"/>
  </si>
  <si>
    <t>MITSUISHI.Kazutaka@nims.go.jp</t>
    <phoneticPr fontId="4"/>
  </si>
  <si>
    <t>(独)国立高等専門学校機構　大分工業高等専門学校</t>
    <rPh sb="1" eb="2">
      <t>ドク</t>
    </rPh>
    <rPh sb="3" eb="13">
      <t>コクリツコウトウセンモンガッコウキコウ</t>
    </rPh>
    <rPh sb="14" eb="24">
      <t>オオイタコウギョウコウトウセンモンガッコウ</t>
    </rPh>
    <phoneticPr fontId="34"/>
  </si>
  <si>
    <t>副校長</t>
    <rPh sb="0" eb="3">
      <t>フクコウチョウ</t>
    </rPh>
    <phoneticPr fontId="34"/>
  </si>
  <si>
    <t>松本佳久</t>
    <rPh sb="0" eb="4">
      <t>マツモトヨシヒサ</t>
    </rPh>
    <phoneticPr fontId="34"/>
  </si>
  <si>
    <t>NMRによる超プロトン伝導機構の研究</t>
  </si>
  <si>
    <t>電池界面制御グループ</t>
  </si>
  <si>
    <t>桑田直明</t>
  </si>
  <si>
    <t>KUWATA.Naoaki@nims.go.jp</t>
    <phoneticPr fontId="4"/>
  </si>
  <si>
    <t>東北大学</t>
    <rPh sb="0" eb="4">
      <t>トウホクダイガク</t>
    </rPh>
    <phoneticPr fontId="34"/>
  </si>
  <si>
    <t>松井　広志</t>
    <rPh sb="0" eb="2">
      <t>マツイ</t>
    </rPh>
    <rPh sb="3" eb="5">
      <t>ヒロシ</t>
    </rPh>
    <phoneticPr fontId="34"/>
  </si>
  <si>
    <t>配向を制御した2次元ペロブスカイト層によるペロブスカイト太陽電池</t>
    <rPh sb="0" eb="2">
      <t>ハイコウ</t>
    </rPh>
    <rPh sb="3" eb="5">
      <t>セイギョ</t>
    </rPh>
    <rPh sb="8" eb="10">
      <t>ジゲン</t>
    </rPh>
    <rPh sb="17" eb="18">
      <t>ソウ</t>
    </rPh>
    <rPh sb="28" eb="32">
      <t>タイヨウデンチ</t>
    </rPh>
    <phoneticPr fontId="34"/>
  </si>
  <si>
    <t>太陽光発電材料グループ</t>
    <phoneticPr fontId="4"/>
  </si>
  <si>
    <t>柳田真利</t>
    <rPh sb="0" eb="4">
      <t>ヤナギダマサトシ</t>
    </rPh>
    <phoneticPr fontId="34"/>
  </si>
  <si>
    <t>YANAGIDA.Masatoshi@nims.go.jp</t>
    <phoneticPr fontId="4"/>
  </si>
  <si>
    <t>上智大学理工学部物質生命理工学科</t>
    <rPh sb="0" eb="2">
      <t>ジョウチ</t>
    </rPh>
    <rPh sb="2" eb="4">
      <t>ダイガク</t>
    </rPh>
    <rPh sb="4" eb="8">
      <t>リコウガクブ</t>
    </rPh>
    <rPh sb="8" eb="10">
      <t>ブッシツ</t>
    </rPh>
    <rPh sb="10" eb="12">
      <t>セイメイ</t>
    </rPh>
    <rPh sb="12" eb="14">
      <t>リコウ</t>
    </rPh>
    <rPh sb="14" eb="16">
      <t>ガッカ</t>
    </rPh>
    <phoneticPr fontId="34"/>
  </si>
  <si>
    <t>竹岡裕子</t>
    <rPh sb="0" eb="2">
      <t>タケオカ</t>
    </rPh>
    <rPh sb="2" eb="4">
      <t>ユウコ</t>
    </rPh>
    <phoneticPr fontId="34"/>
  </si>
  <si>
    <t>ハイスループットなデータ取得によるTiCの特性解明</t>
  </si>
  <si>
    <t>材料評価分野</t>
  </si>
  <si>
    <t>大村孝仁</t>
    <rPh sb="0" eb="2">
      <t xml:space="preserve">オオムラ </t>
    </rPh>
    <rPh sb="2" eb="4">
      <t xml:space="preserve">タカヒト </t>
    </rPh>
    <phoneticPr fontId="34"/>
  </si>
  <si>
    <t>OHMURA.Takahito@nims.go.jp</t>
    <phoneticPr fontId="4"/>
  </si>
  <si>
    <t>東北大学大学院工学研究科</t>
    <rPh sb="2" eb="4">
      <t xml:space="preserve">ダイガク </t>
    </rPh>
    <rPh sb="4" eb="7">
      <t xml:space="preserve">ダイガクイン </t>
    </rPh>
    <rPh sb="7" eb="12">
      <t xml:space="preserve">コウガクケンキュウカ </t>
    </rPh>
    <phoneticPr fontId="34"/>
  </si>
  <si>
    <t>助教</t>
    <rPh sb="0" eb="2">
      <t xml:space="preserve">ジョキョウ </t>
    </rPh>
    <phoneticPr fontId="34"/>
  </si>
  <si>
    <t>井田駿太郎</t>
    <rPh sb="0" eb="5">
      <t>イダ</t>
    </rPh>
    <phoneticPr fontId="34"/>
  </si>
  <si>
    <t>黒鉛化した炭素鋼の長時間クリープ試験片のスモールパンチ試験による破壊靭性評価</t>
    <rPh sb="0" eb="3">
      <t>コクエンカ</t>
    </rPh>
    <rPh sb="5" eb="8">
      <t>タンソコウ</t>
    </rPh>
    <rPh sb="9" eb="12">
      <t>チョウジカン</t>
    </rPh>
    <rPh sb="16" eb="19">
      <t>シケンヘン</t>
    </rPh>
    <rPh sb="27" eb="29">
      <t>シケン</t>
    </rPh>
    <rPh sb="32" eb="36">
      <t>ハカイジンセイ</t>
    </rPh>
    <rPh sb="36" eb="38">
      <t>ヒョウカ</t>
    </rPh>
    <phoneticPr fontId="34"/>
  </si>
  <si>
    <t>クリープ特性グループ</t>
  </si>
  <si>
    <t>畠山友孝</t>
    <rPh sb="0" eb="2">
      <t>ハタケヤマ</t>
    </rPh>
    <rPh sb="2" eb="4">
      <t>トモタカ</t>
    </rPh>
    <phoneticPr fontId="34"/>
  </si>
  <si>
    <t>HATAKEYAMA.Tomotaka@nims.go.jp</t>
    <phoneticPr fontId="4"/>
  </si>
  <si>
    <t>鹿児島大学</t>
    <rPh sb="0" eb="3">
      <t>カゴシマ</t>
    </rPh>
    <rPh sb="3" eb="5">
      <t>ダイガク</t>
    </rPh>
    <phoneticPr fontId="34"/>
  </si>
  <si>
    <t>駒崎慎一</t>
    <rPh sb="0" eb="2">
      <t>コマザキ</t>
    </rPh>
    <rPh sb="2" eb="4">
      <t>シンイチ</t>
    </rPh>
    <phoneticPr fontId="34"/>
  </si>
  <si>
    <t xml:space="preserve">スピン角度分解光電子分光による実用磁性・スピントロニクス材料の電子構造解析	</t>
  </si>
  <si>
    <t>桜庭裕弥</t>
  </si>
  <si>
    <t>SAKURABA.Yuya@nims.go.jp</t>
    <phoneticPr fontId="4"/>
  </si>
  <si>
    <t>広島大学</t>
  </si>
  <si>
    <t>木村昭夫</t>
  </si>
  <si>
    <t xml:space="preserve">3DAPによるアルミニウム合金中の水素直接可視化											</t>
  </si>
  <si>
    <t>ナノ組織解析グループ</t>
  </si>
  <si>
    <t>佐々木泰祐</t>
    <rPh sb="0" eb="3">
      <t>ササキ</t>
    </rPh>
    <rPh sb="3" eb="5">
      <t>タイスケ</t>
    </rPh>
    <phoneticPr fontId="34"/>
  </si>
  <si>
    <t>SASAKI.Taisuke@nims.go.jp</t>
  </si>
  <si>
    <t>岩手大学</t>
  </si>
  <si>
    <t>清水一行</t>
  </si>
  <si>
    <t>優れた耐食性を有する高強度・室温成形型マグネシウム合金圧延材の開発</t>
  </si>
  <si>
    <t>佐々木泰祐</t>
    <rPh sb="0" eb="3">
      <t>ササキ</t>
    </rPh>
    <rPh sb="3" eb="4">
      <t>ヤスシ</t>
    </rPh>
    <rPh sb="4" eb="5">
      <t>スケ</t>
    </rPh>
    <phoneticPr fontId="34"/>
  </si>
  <si>
    <t>長岡技術科学大学</t>
    <rPh sb="0" eb="8">
      <t>ナガオカギジュツカガクダイガク</t>
    </rPh>
    <phoneticPr fontId="34"/>
  </si>
  <si>
    <t>産学融合特任講師</t>
    <rPh sb="0" eb="4">
      <t>サンガクユウゴウ</t>
    </rPh>
    <rPh sb="4" eb="8">
      <t>トクニンコウシ</t>
    </rPh>
    <phoneticPr fontId="34"/>
  </si>
  <si>
    <t>中田　大貴</t>
    <rPh sb="0" eb="2">
      <t>ナカタ</t>
    </rPh>
    <rPh sb="3" eb="4">
      <t>ダイ</t>
    </rPh>
    <rPh sb="4" eb="5">
      <t>キ</t>
    </rPh>
    <phoneticPr fontId="34"/>
  </si>
  <si>
    <t>SOFCの集積化に向けた電極材料の設計とその解析</t>
  </si>
  <si>
    <t>長谷正司</t>
    <rPh sb="0" eb="2">
      <t>ハセ</t>
    </rPh>
    <rPh sb="2" eb="4">
      <t>マサシ</t>
    </rPh>
    <phoneticPr fontId="34"/>
  </si>
  <si>
    <t>HASE.Masashi@nims.go.jp</t>
    <phoneticPr fontId="4"/>
  </si>
  <si>
    <t>静岡大学</t>
  </si>
  <si>
    <t>須田聖一</t>
  </si>
  <si>
    <t>溶液法によるシリコン負極へのリチウムプレドープと次世代蓄電池への応用</t>
    <rPh sb="0" eb="2">
      <t>ヨウエキ</t>
    </rPh>
    <rPh sb="2" eb="3">
      <t>ホウ</t>
    </rPh>
    <rPh sb="24" eb="27">
      <t>ジセダイ</t>
    </rPh>
    <rPh sb="27" eb="29">
      <t>デンチ</t>
    </rPh>
    <rPh sb="31" eb="33">
      <t>オウヨウ</t>
    </rPh>
    <phoneticPr fontId="34"/>
  </si>
  <si>
    <t>エネルギー・環境材料研究拠点</t>
    <rPh sb="6" eb="8">
      <t>カンキョウ</t>
    </rPh>
    <rPh sb="8" eb="10">
      <t>ザイリョウ</t>
    </rPh>
    <rPh sb="10" eb="12">
      <t>ケンキュウ</t>
    </rPh>
    <rPh sb="12" eb="14">
      <t>キョテン</t>
    </rPh>
    <phoneticPr fontId="21"/>
  </si>
  <si>
    <t>二次電池材料グループ</t>
  </si>
  <si>
    <t>野村晃敬</t>
    <rPh sb="0" eb="2">
      <t>ノムラ</t>
    </rPh>
    <rPh sb="2" eb="3">
      <t>アキラ</t>
    </rPh>
    <rPh sb="3" eb="4">
      <t>ケイ</t>
    </rPh>
    <phoneticPr fontId="34"/>
  </si>
  <si>
    <t>NOMURA.Akihiro@nims.go.jp</t>
  </si>
  <si>
    <t>成蹊大学</t>
    <rPh sb="0" eb="4">
      <t>セイケイダイガク</t>
    </rPh>
    <phoneticPr fontId="34"/>
  </si>
  <si>
    <t>齋藤守弘</t>
    <rPh sb="0" eb="2">
      <t>サイトウ</t>
    </rPh>
    <rPh sb="2" eb="4">
      <t>モリヒロ</t>
    </rPh>
    <phoneticPr fontId="34"/>
  </si>
  <si>
    <t>過去５年間、同じ大学、同じ研究室との申し込みあり。ただし、３回は久保さん、過去２回は野村さんと。そこで新規で受付るものの、報告書を添付していただいた。</t>
    <rPh sb="0" eb="2">
      <t>カコ</t>
    </rPh>
    <rPh sb="3" eb="5">
      <t>ネンカン</t>
    </rPh>
    <rPh sb="6" eb="7">
      <t>オナ</t>
    </rPh>
    <rPh sb="8" eb="10">
      <t>ダイガク</t>
    </rPh>
    <rPh sb="11" eb="12">
      <t>オナ</t>
    </rPh>
    <rPh sb="13" eb="16">
      <t>ケンキュウシツ</t>
    </rPh>
    <rPh sb="18" eb="19">
      <t>モウ</t>
    </rPh>
    <rPh sb="20" eb="21">
      <t>コ</t>
    </rPh>
    <rPh sb="30" eb="31">
      <t>カイ</t>
    </rPh>
    <rPh sb="32" eb="34">
      <t>クボ</t>
    </rPh>
    <rPh sb="37" eb="39">
      <t>カコ</t>
    </rPh>
    <rPh sb="40" eb="41">
      <t>カイ</t>
    </rPh>
    <rPh sb="42" eb="44">
      <t>ノムラ</t>
    </rPh>
    <rPh sb="51" eb="53">
      <t>シンキ</t>
    </rPh>
    <rPh sb="54" eb="56">
      <t>ウケツケ</t>
    </rPh>
    <rPh sb="61" eb="64">
      <t>ホウコクショ</t>
    </rPh>
    <rPh sb="65" eb="67">
      <t>テンプ</t>
    </rPh>
    <phoneticPr fontId="4"/>
  </si>
  <si>
    <t>多芯高温超伝導薄膜評価方法の開発</t>
  </si>
  <si>
    <t>matsumoto.akiyoshi@nims.go.jp</t>
  </si>
  <si>
    <t>福岡工業大学</t>
  </si>
  <si>
    <t>井上昌睦</t>
  </si>
  <si>
    <t>2件目</t>
    <rPh sb="1" eb="3">
      <t>ケンメ</t>
    </rPh>
    <phoneticPr fontId="4"/>
  </si>
  <si>
    <r>
      <t>貴金属担持したWO</t>
    </r>
    <r>
      <rPr>
        <vertAlign val="subscript"/>
        <sz val="10"/>
        <color theme="1"/>
        <rFont val="游ゴシック"/>
        <family val="3"/>
        <charset val="128"/>
      </rPr>
      <t>3</t>
    </r>
    <r>
      <rPr>
        <sz val="10"/>
        <color theme="1"/>
        <rFont val="游ゴシック"/>
        <family val="3"/>
        <charset val="128"/>
      </rPr>
      <t>による光触媒反応の収差補正STEMによる顕微解析</t>
    </r>
    <rPh sb="0" eb="5">
      <t>キキンゾクタンジ</t>
    </rPh>
    <rPh sb="13" eb="16">
      <t>ヒカリショクバイ</t>
    </rPh>
    <rPh sb="16" eb="18">
      <t>ハンノウ</t>
    </rPh>
    <rPh sb="19" eb="23">
      <t>シュウサホセイ</t>
    </rPh>
    <rPh sb="30" eb="32">
      <t>ケンビ</t>
    </rPh>
    <rPh sb="32" eb="34">
      <t>カイセキ</t>
    </rPh>
    <phoneticPr fontId="34"/>
  </si>
  <si>
    <t>TAKEGUCHI.Masaki@nims.go.jp</t>
    <phoneticPr fontId="4"/>
  </si>
  <si>
    <t>北海道大学大学院工学研究院</t>
    <rPh sb="0" eb="5">
      <t>ホッカイドウダイガク</t>
    </rPh>
    <rPh sb="5" eb="8">
      <t>ダイガクイン</t>
    </rPh>
    <rPh sb="8" eb="13">
      <t>コウガクケンキュウイン</t>
    </rPh>
    <phoneticPr fontId="34"/>
  </si>
  <si>
    <t>中川 祐貴</t>
    <rPh sb="0" eb="2">
      <t>ナカガワ</t>
    </rPh>
    <rPh sb="3" eb="4">
      <t>ユウ</t>
    </rPh>
    <rPh sb="4" eb="5">
      <t>キ</t>
    </rPh>
    <phoneticPr fontId="34"/>
  </si>
  <si>
    <t>Phase-field法によるろう材組織の解析</t>
    <rPh sb="11" eb="12">
      <t>ホウ</t>
    </rPh>
    <rPh sb="17" eb="18">
      <t>ザイ</t>
    </rPh>
    <rPh sb="18" eb="20">
      <t>ソシキ</t>
    </rPh>
    <rPh sb="21" eb="23">
      <t>カイセキ</t>
    </rPh>
    <phoneticPr fontId="34"/>
  </si>
  <si>
    <t>大出真知子</t>
    <rPh sb="0" eb="5">
      <t>オオデマチコ</t>
    </rPh>
    <phoneticPr fontId="34"/>
  </si>
  <si>
    <t>ODE.Machiko@nims.go.jp</t>
    <phoneticPr fontId="4"/>
  </si>
  <si>
    <t>横浜国立大学工学研究院システムの創生部門</t>
    <rPh sb="0" eb="6">
      <t>ヨコハマコクリツダイガク</t>
    </rPh>
    <phoneticPr fontId="34"/>
  </si>
  <si>
    <t xml:space="preserve">廣澤渉一	</t>
  </si>
  <si>
    <t>耐環境コーティング用自己亀裂治癒及び耐食性セラミックスの特性評価</t>
  </si>
  <si>
    <t>長田俊郎</t>
    <phoneticPr fontId="4"/>
  </si>
  <si>
    <t>OSADA.Toshio@nims.go.jp</t>
    <phoneticPr fontId="4"/>
  </si>
  <si>
    <t>学術研究員(特任教授）</t>
    <rPh sb="0" eb="2">
      <t>ガクジュツ</t>
    </rPh>
    <rPh sb="2" eb="5">
      <t>ケンキュウイン</t>
    </rPh>
    <rPh sb="6" eb="8">
      <t>トクニン</t>
    </rPh>
    <phoneticPr fontId="34"/>
  </si>
  <si>
    <t>張　炳國</t>
  </si>
  <si>
    <t>天然分子を利用した炭素固定・エネルギー変換単分子デバイスの創製およびその評価</t>
  </si>
  <si>
    <t>界面電気化学グループ</t>
  </si>
  <si>
    <t>noguchi.hidenori@nims.go.jp</t>
  </si>
  <si>
    <t>東京工業高等専門学校</t>
  </si>
  <si>
    <t>伊藤 未希雄</t>
    <rPh sb="0" eb="2">
      <t>イトウ</t>
    </rPh>
    <rPh sb="3" eb="6">
      <t>ミキオ</t>
    </rPh>
    <phoneticPr fontId="34"/>
  </si>
  <si>
    <t>65-2</t>
  </si>
  <si>
    <t>酸素混入に対してロバストな積層造型耐熱合金の開発</t>
    <rPh sb="0" eb="2">
      <t>サンソ</t>
    </rPh>
    <rPh sb="2" eb="4">
      <t>コンニュウ</t>
    </rPh>
    <rPh sb="5" eb="6">
      <t>タイ</t>
    </rPh>
    <rPh sb="13" eb="15">
      <t>セキソウ</t>
    </rPh>
    <rPh sb="15" eb="17">
      <t>ゾウケイ</t>
    </rPh>
    <rPh sb="17" eb="19">
      <t>タイネツ</t>
    </rPh>
    <rPh sb="19" eb="21">
      <t>ゴウキン</t>
    </rPh>
    <rPh sb="22" eb="24">
      <t>カイハツ</t>
    </rPh>
    <phoneticPr fontId="34"/>
  </si>
  <si>
    <t>セラミックス基複合材料グループ</t>
  </si>
  <si>
    <t>上席研究員</t>
    <rPh sb="0" eb="5">
      <t>ジョウセキケンキュウイン</t>
    </rPh>
    <phoneticPr fontId="34"/>
  </si>
  <si>
    <t>村上秀之</t>
    <rPh sb="0" eb="2">
      <t>ムラカミ</t>
    </rPh>
    <rPh sb="2" eb="4">
      <t>ヒデユキ</t>
    </rPh>
    <phoneticPr fontId="34"/>
  </si>
  <si>
    <t>MURAKAMI.Hideyuki@nims.go.jp</t>
    <phoneticPr fontId="4"/>
  </si>
  <si>
    <t>東京都立大学大学院システムデザイン研究科</t>
  </si>
  <si>
    <t>筧幸次</t>
  </si>
  <si>
    <t>新たな中赤外光源を目指した非平衡ふく射デバイスの創出</t>
    <rPh sb="0" eb="1">
      <t>アラ</t>
    </rPh>
    <rPh sb="3" eb="4">
      <t>チュウ</t>
    </rPh>
    <rPh sb="4" eb="6">
      <t>セキガイ</t>
    </rPh>
    <rPh sb="6" eb="8">
      <t>コウゲン</t>
    </rPh>
    <rPh sb="9" eb="11">
      <t>メザ</t>
    </rPh>
    <rPh sb="13" eb="19">
      <t>ヒヘイ</t>
    </rPh>
    <rPh sb="24" eb="26">
      <t>ソウシュツ</t>
    </rPh>
    <phoneticPr fontId="34"/>
  </si>
  <si>
    <t>光学ナノ構造チーム</t>
    <rPh sb="0" eb="2">
      <t>コウガク</t>
    </rPh>
    <rPh sb="4" eb="6">
      <t>コウゾウ</t>
    </rPh>
    <phoneticPr fontId="34"/>
  </si>
  <si>
    <t>チームリーダー</t>
  </si>
  <si>
    <t>sishii@nims.go.jp</t>
    <phoneticPr fontId="4"/>
  </si>
  <si>
    <t>新潟大学</t>
    <rPh sb="0" eb="4">
      <t>ニイガタダイガク</t>
    </rPh>
    <phoneticPr fontId="34"/>
  </si>
  <si>
    <t>櫻井　篤</t>
    <rPh sb="0" eb="2">
      <t>サクライ</t>
    </rPh>
    <rPh sb="3" eb="4">
      <t>アツシ</t>
    </rPh>
    <phoneticPr fontId="34"/>
  </si>
  <si>
    <t>自由発想研究支援制度の申請金額は、ポスドク人件費5,250,000円を含む。</t>
  </si>
  <si>
    <t>金属配位結合を駆動力とするメカノバイオロジカル足場材料の創製</t>
    <rPh sb="0" eb="2">
      <t>キンゾク</t>
    </rPh>
    <rPh sb="2" eb="4">
      <t>ハイイ</t>
    </rPh>
    <rPh sb="4" eb="6">
      <t>ケツゴウ</t>
    </rPh>
    <rPh sb="7" eb="10">
      <t>クドウリョク</t>
    </rPh>
    <rPh sb="23" eb="25">
      <t>アシバ</t>
    </rPh>
    <rPh sb="25" eb="27">
      <t>ザイリョウ</t>
    </rPh>
    <rPh sb="28" eb="30">
      <t>ソウセイ</t>
    </rPh>
    <phoneticPr fontId="34"/>
  </si>
  <si>
    <t>上木岳士</t>
    <rPh sb="0" eb="2">
      <t>ウエキ</t>
    </rPh>
    <rPh sb="2" eb="4">
      <t>タケシ</t>
    </rPh>
    <phoneticPr fontId="34"/>
  </si>
  <si>
    <t>UEKI.Takeshi@nims.go.jp</t>
  </si>
  <si>
    <t>山口大学</t>
  </si>
  <si>
    <t>藤井健太</t>
  </si>
  <si>
    <t>イオン液体界面に形成されるタンパクナノレイヤーの電気化学的制御</t>
    <rPh sb="3" eb="5">
      <t>エキタイ</t>
    </rPh>
    <rPh sb="5" eb="7">
      <t>カイメン</t>
    </rPh>
    <rPh sb="8" eb="10">
      <t>ケイセイ</t>
    </rPh>
    <rPh sb="24" eb="26">
      <t>デンキ</t>
    </rPh>
    <rPh sb="26" eb="29">
      <t>カガクテキ</t>
    </rPh>
    <rPh sb="29" eb="31">
      <t>セイギョ</t>
    </rPh>
    <phoneticPr fontId="34"/>
  </si>
  <si>
    <t>京都大学大学院</t>
    <rPh sb="0" eb="2">
      <t>キョウト</t>
    </rPh>
    <rPh sb="2" eb="4">
      <t>ダイガク</t>
    </rPh>
    <rPh sb="4" eb="7">
      <t>ダイガクイン</t>
    </rPh>
    <phoneticPr fontId="34"/>
  </si>
  <si>
    <t>西　直哉</t>
    <rPh sb="0" eb="1">
      <t>ニシ</t>
    </rPh>
    <rPh sb="2" eb="4">
      <t>ナオヤ</t>
    </rPh>
    <phoneticPr fontId="34"/>
  </si>
  <si>
    <t>組織硬化を模倣した高分子ゲルの創製と細胞足場材料への展開</t>
    <rPh sb="0" eb="2">
      <t>ソシキ</t>
    </rPh>
    <rPh sb="2" eb="4">
      <t>コウカ</t>
    </rPh>
    <rPh sb="5" eb="7">
      <t>モホウ</t>
    </rPh>
    <rPh sb="9" eb="12">
      <t>コウブンシ</t>
    </rPh>
    <rPh sb="15" eb="17">
      <t>ソウセイ</t>
    </rPh>
    <rPh sb="18" eb="20">
      <t>サイボウ</t>
    </rPh>
    <rPh sb="20" eb="22">
      <t>アシバ</t>
    </rPh>
    <rPh sb="22" eb="24">
      <t>ザイリョウ</t>
    </rPh>
    <rPh sb="26" eb="28">
      <t>テンカイ</t>
    </rPh>
    <phoneticPr fontId="34"/>
  </si>
  <si>
    <t>福岡大学理学部化学科</t>
    <rPh sb="0" eb="2">
      <t>フクオカ</t>
    </rPh>
    <rPh sb="2" eb="4">
      <t>ダイガク</t>
    </rPh>
    <rPh sb="4" eb="7">
      <t>リガクブ</t>
    </rPh>
    <rPh sb="7" eb="10">
      <t>カガクカ</t>
    </rPh>
    <phoneticPr fontId="34"/>
  </si>
  <si>
    <t>勝本　之晶</t>
    <rPh sb="0" eb="2">
      <t>カツモト</t>
    </rPh>
    <rPh sb="3" eb="4">
      <t>コレ</t>
    </rPh>
    <rPh sb="4" eb="5">
      <t>ショウ</t>
    </rPh>
    <phoneticPr fontId="34"/>
  </si>
  <si>
    <t>分子の機能性を組み込んだ新奇原子スイッチの作製</t>
    <rPh sb="0" eb="2">
      <t>ブンシ</t>
    </rPh>
    <rPh sb="3" eb="6">
      <t>キノウセイ</t>
    </rPh>
    <rPh sb="7" eb="8">
      <t>ク</t>
    </rPh>
    <rPh sb="9" eb="10">
      <t>コ</t>
    </rPh>
    <rPh sb="12" eb="14">
      <t>シンキ</t>
    </rPh>
    <rPh sb="14" eb="16">
      <t>ゲンシ</t>
    </rPh>
    <rPh sb="21" eb="23">
      <t>サクセイ</t>
    </rPh>
    <phoneticPr fontId="34"/>
  </si>
  <si>
    <t>イオニクスデバイスグループ</t>
  </si>
  <si>
    <t>鶴岡徹</t>
  </si>
  <si>
    <t>TSURUOKA.Tohru@nims.go.jp</t>
  </si>
  <si>
    <t>東京工業大学</t>
    <rPh sb="0" eb="6">
      <t>トウキョウコウギョウダイガク</t>
    </rPh>
    <phoneticPr fontId="34"/>
  </si>
  <si>
    <t>西野智昭</t>
    <rPh sb="0" eb="4">
      <t>ニシノトモアキ</t>
    </rPh>
    <phoneticPr fontId="34"/>
  </si>
  <si>
    <t>ダイヤモンドトランジスタの新規作成手法の開発およびゲート絶縁体界面評価</t>
    <rPh sb="28" eb="31">
      <t>ゼツエンタイ</t>
    </rPh>
    <rPh sb="31" eb="33">
      <t>カイメン</t>
    </rPh>
    <rPh sb="33" eb="35">
      <t>ヒョウカ</t>
    </rPh>
    <phoneticPr fontId="34"/>
  </si>
  <si>
    <t>表面量子相物質グループ</t>
  </si>
  <si>
    <t>山口尚秀</t>
    <rPh sb="0" eb="4">
      <t>ヤマグチナオシュウ</t>
    </rPh>
    <phoneticPr fontId="34"/>
  </si>
  <si>
    <t>yamaguchi.takahide@nims.go.jp</t>
    <phoneticPr fontId="4"/>
  </si>
  <si>
    <t>熊本高等専門学校</t>
    <rPh sb="0" eb="2">
      <t>クマモト</t>
    </rPh>
    <rPh sb="2" eb="4">
      <t>コウトウ</t>
    </rPh>
    <rPh sb="4" eb="6">
      <t>センモン</t>
    </rPh>
    <rPh sb="6" eb="8">
      <t>ガッコウ</t>
    </rPh>
    <phoneticPr fontId="34"/>
  </si>
  <si>
    <t>高倉健一郎</t>
    <rPh sb="0" eb="5">
      <t>タカクラケンイチロウ</t>
    </rPh>
    <phoneticPr fontId="34"/>
  </si>
  <si>
    <t>比較的長い夏季休暇（約6週間）および春季休暇（約5週間）を利用して、学生が長期滞在し研究を行うこと
ができる。</t>
  </si>
  <si>
    <t>コラーゲン粒子を用いた遺伝子送達システム</t>
  </si>
  <si>
    <t>山崎智彦</t>
    <rPh sb="0" eb="4">
      <t>ヤマザキトモヒコ</t>
    </rPh>
    <phoneticPr fontId="34"/>
  </si>
  <si>
    <t>生駒俊之</t>
  </si>
  <si>
    <t>水素の流体−流体転移の探索と包摂水素の挙動の解明その２</t>
    <rPh sb="0" eb="2">
      <t xml:space="preserve">スイソ </t>
    </rPh>
    <rPh sb="3" eb="5">
      <t xml:space="preserve">リュウタイ </t>
    </rPh>
    <rPh sb="6" eb="8">
      <t xml:space="preserve">リュウタイ </t>
    </rPh>
    <rPh sb="8" eb="10">
      <t xml:space="preserve">テンイ </t>
    </rPh>
    <rPh sb="11" eb="13">
      <t xml:space="preserve">タンサク </t>
    </rPh>
    <rPh sb="14" eb="16">
      <t xml:space="preserve">ホウセツ </t>
    </rPh>
    <rPh sb="16" eb="18">
      <t xml:space="preserve">スイソ </t>
    </rPh>
    <rPh sb="19" eb="21">
      <t xml:space="preserve">キョドウ </t>
    </rPh>
    <rPh sb="22" eb="24">
      <t xml:space="preserve">カイメイ </t>
    </rPh>
    <phoneticPr fontId="34"/>
  </si>
  <si>
    <t>超高圧構造制御グループ</t>
  </si>
  <si>
    <t>主幹研究員</t>
    <rPh sb="0" eb="5">
      <t xml:space="preserve">シュカンケンキュウイｎ </t>
    </rPh>
    <phoneticPr fontId="34"/>
  </si>
  <si>
    <t>中野智志</t>
    <rPh sb="0" eb="1">
      <t xml:space="preserve">ナカノサトシ </t>
    </rPh>
    <rPh sb="3" eb="4">
      <t xml:space="preserve">ココロザシ </t>
    </rPh>
    <phoneticPr fontId="34"/>
  </si>
  <si>
    <t>NAKANO.Satoshi@nims.go.jp</t>
  </si>
  <si>
    <t>岩手大学理工学部</t>
    <rPh sb="0" eb="4">
      <t xml:space="preserve">イワテダイガク </t>
    </rPh>
    <rPh sb="4" eb="8">
      <t xml:space="preserve">リコウガクブ </t>
    </rPh>
    <phoneticPr fontId="34"/>
  </si>
  <si>
    <t>中山敦子</t>
    <rPh sb="0" eb="4">
      <t xml:space="preserve">ナカヤマアツコ </t>
    </rPh>
    <phoneticPr fontId="34"/>
  </si>
  <si>
    <t>インフォマティクスを活用したSARPESイメージングの高効率データ解析</t>
    <rPh sb="10" eb="12">
      <t>カツヨウ</t>
    </rPh>
    <rPh sb="27" eb="30">
      <t>コウコウリツ</t>
    </rPh>
    <rPh sb="33" eb="35">
      <t>カイセキ</t>
    </rPh>
    <phoneticPr fontId="34"/>
  </si>
  <si>
    <t>光電子分光グループ</t>
  </si>
  <si>
    <t>永村直佳</t>
    <rPh sb="0" eb="2">
      <t>ナガムラ</t>
    </rPh>
    <rPh sb="2" eb="4">
      <t>ナオカ</t>
    </rPh>
    <phoneticPr fontId="34"/>
  </si>
  <si>
    <t>NAGAMURA.Naoka@nims.go.jp</t>
  </si>
  <si>
    <t>東京理科大学先進工学部</t>
    <rPh sb="0" eb="6">
      <t>トウキョウリカダイガク</t>
    </rPh>
    <rPh sb="6" eb="8">
      <t>センシン</t>
    </rPh>
    <rPh sb="8" eb="11">
      <t>コウガクブ</t>
    </rPh>
    <phoneticPr fontId="34"/>
  </si>
  <si>
    <t>小嗣真人</t>
  </si>
  <si>
    <t>竹口雅樹</t>
    <rPh sb="0" eb="2">
      <t>タケグチ</t>
    </rPh>
    <rPh sb="2" eb="4">
      <t>マサキ</t>
    </rPh>
    <phoneticPr fontId="34"/>
  </si>
  <si>
    <t>野口秀典</t>
    <rPh sb="0" eb="2">
      <t>ノグチ</t>
    </rPh>
    <rPh sb="2" eb="4">
      <t>ヒデノリ</t>
    </rPh>
    <phoneticPr fontId="24"/>
  </si>
  <si>
    <t>石井智</t>
    <rPh sb="0" eb="2">
      <t>イシイ</t>
    </rPh>
    <rPh sb="2" eb="3">
      <t>サトシ</t>
    </rPh>
    <phoneticPr fontId="34"/>
  </si>
  <si>
    <t>q-EELSによるβ-AgGaO2中の励起子サイズ評価法の研究</t>
  </si>
  <si>
    <t>マテリアル基盤研究センター</t>
  </si>
  <si>
    <t>電子顕微鏡グループ</t>
  </si>
  <si>
    <t>KIKKAWA.Jun@nims.go.jp</t>
  </si>
  <si>
    <t>東北大学多元物質科学研究所</t>
  </si>
  <si>
    <t>佐藤庸平</t>
  </si>
  <si>
    <t>GexSn1-xO2コヒーレント膜を用いたデバイス作製</t>
  </si>
  <si>
    <t>超ワイドギャップ半導体グループ</t>
  </si>
  <si>
    <t>主任研究員</t>
  </si>
  <si>
    <t>OSHIMA.Takayoshi@nims.go.jp</t>
  </si>
  <si>
    <t>京都大学　工学研究科</t>
  </si>
  <si>
    <t>田中　勝久</t>
  </si>
  <si>
    <t>大島孝仁</t>
    <phoneticPr fontId="3"/>
  </si>
  <si>
    <t>極低温超高真空SPMを活用した官能基修飾型分子ギアの可視化と回転制御</t>
  </si>
  <si>
    <t>KAWAI.Shigeki@nims.go.jp　</t>
  </si>
  <si>
    <t>奈良先端科学技術大学院大学</t>
  </si>
  <si>
    <t>Gwenael Rapenne</t>
  </si>
  <si>
    <t>川井茂樹</t>
    <phoneticPr fontId="3"/>
  </si>
  <si>
    <t>弱配位性電解液による黒鉛層間への電気化学的マグネシウムイオン挿入</t>
  </si>
  <si>
    <t>MANDAI.Toshihiko@nims.go.jp</t>
  </si>
  <si>
    <t>信州大学工学部物質化学科</t>
  </si>
  <si>
    <t>清水 雅裕</t>
  </si>
  <si>
    <t>万代俊彦</t>
    <phoneticPr fontId="3"/>
  </si>
  <si>
    <t>層状複水酸化物を用いた金属材料防食用塗膜層・下地の開発</t>
  </si>
  <si>
    <t>構造材料研究センター</t>
  </si>
  <si>
    <t>耐食材料グループ</t>
  </si>
  <si>
    <t>HIROMOTO.Sachiko@nims.go.jp</t>
  </si>
  <si>
    <t>廣本祥子</t>
    <phoneticPr fontId="3"/>
  </si>
  <si>
    <t>旭川工業高等専門学校</t>
  </si>
  <si>
    <t>千葉誠</t>
  </si>
  <si>
    <t>ハロゲン化金属ペロブスカイト半導体の欠陥とパッシベーション手法開発</t>
  </si>
  <si>
    <t>太陽光発電材料グループ</t>
  </si>
  <si>
    <t>YANAGIDA.Masatoshi@nims.go.jp</t>
  </si>
  <si>
    <t>琉球大学</t>
  </si>
  <si>
    <t>柳澤将</t>
  </si>
  <si>
    <t>柳田真利</t>
    <phoneticPr fontId="3"/>
  </si>
  <si>
    <t>Ni基単結晶超合金TMS-238の実用化に向けた仕様検討研究</t>
  </si>
  <si>
    <t>川岸京子</t>
  </si>
  <si>
    <t>KAWAGISHI.Kyoko@nims.go.jp　</t>
  </si>
  <si>
    <t>早稲田大学</t>
  </si>
  <si>
    <t>鈴木進補</t>
  </si>
  <si>
    <t>次世代二次電池実用化のためのNMR分析手法開発</t>
  </si>
  <si>
    <t>固体NMR グループ</t>
  </si>
  <si>
    <t>HASHI.Kenjiro@nims.go.jp</t>
  </si>
  <si>
    <t>北陸先端科学技術大学院大学</t>
  </si>
  <si>
    <t>後藤 和馬</t>
  </si>
  <si>
    <t>端健二郎</t>
    <phoneticPr fontId="3"/>
  </si>
  <si>
    <t>新規環状分子合成と２次元ポーラスナノシート創成への展開</t>
  </si>
  <si>
    <t>HAYASHI.Hironobu@nims.go.jp</t>
  </si>
  <si>
    <t>林宏暢</t>
    <phoneticPr fontId="3"/>
  </si>
  <si>
    <t>京都大学化学研究所</t>
  </si>
  <si>
    <t>山田容子</t>
  </si>
  <si>
    <t>可溶性２次元ポーラスナノシートの合成と構造評価</t>
  </si>
  <si>
    <t>荒谷　直樹</t>
  </si>
  <si>
    <t>吉川純</t>
    <phoneticPr fontId="3"/>
  </si>
  <si>
    <t>中空試験片を用いた、純ニッケルの延性に及ぼす外部水素の影響とその温度依存性の解明</t>
  </si>
  <si>
    <t>極低温疲労グループ</t>
  </si>
  <si>
    <t>WADA.Kentaro@nims.go.jp</t>
  </si>
  <si>
    <t>和田健太郎</t>
    <phoneticPr fontId="3"/>
  </si>
  <si>
    <t>福岡大学</t>
  </si>
  <si>
    <t>山辺　純一郎</t>
  </si>
  <si>
    <t>磁場配向セルロース微結晶/ポリビニルアルコールナノコンポジットフィルムの作製</t>
  </si>
  <si>
    <t>高機能光学セラミックスグループ</t>
  </si>
  <si>
    <t>HIROTA.Noriyuki@nims.go.jp</t>
  </si>
  <si>
    <t>京都大学大学院農学研究科</t>
  </si>
  <si>
    <t>和田昌久</t>
  </si>
  <si>
    <t>廣田憲之</t>
    <phoneticPr fontId="3"/>
  </si>
  <si>
    <t>酸化グラフェンを基軸とした機能性材料の創製</t>
  </si>
  <si>
    <t>ナノアーキテクトニクス材料研究センター</t>
  </si>
  <si>
    <t>機能性ナノマテリアルグループ</t>
  </si>
  <si>
    <t>TANIGUCHI.Takaaki@nims.go.jp</t>
  </si>
  <si>
    <t>熊本大学　</t>
  </si>
  <si>
    <t>伊田　進太郎</t>
  </si>
  <si>
    <t>Ｘ線光電子分光における全エネルギー帯域スペクトルの高速自動解析法の開発</t>
  </si>
  <si>
    <t>データ駆動型材料設計グループ</t>
  </si>
  <si>
    <t>吉川英樹</t>
  </si>
  <si>
    <t>YOSHIKAWA.Hideki@nims.go.jp</t>
  </si>
  <si>
    <t>谷口貴章</t>
    <phoneticPr fontId="3"/>
  </si>
  <si>
    <t>大きな正常・異常ネルンスト熱電能を有するホイスラー合金の設計原理の構築</t>
  </si>
  <si>
    <t>磁性・スピントロニクス材料研究センター</t>
  </si>
  <si>
    <t>SAKURABA.Yuya@nims.go.jp</t>
  </si>
  <si>
    <t>名古屋工業大学</t>
  </si>
  <si>
    <t>宮崎 秀俊</t>
  </si>
  <si>
    <t>イリジウムフリー水電解陽極触媒へのデータ駆動型物質探索</t>
  </si>
  <si>
    <t>水素製造触媒材料グループ</t>
  </si>
  <si>
    <t>ABE.Hideki@nims.go.jp</t>
  </si>
  <si>
    <t xml:space="preserve"> 北海道大学大学院 理学研究院化学部門 </t>
  </si>
  <si>
    <t>髙橋啓介</t>
  </si>
  <si>
    <t>極低温におけるSUS304の水素脆性</t>
  </si>
  <si>
    <t>材料データプラットフォーム</t>
  </si>
  <si>
    <t>ユニットリーダー</t>
  </si>
  <si>
    <t>ONO.Yoshinori@nims.go.jp</t>
  </si>
  <si>
    <t>阿部英樹</t>
    <phoneticPr fontId="3"/>
  </si>
  <si>
    <t xml:space="preserve"> 小野嘉則</t>
    <phoneticPr fontId="3"/>
  </si>
  <si>
    <t>東京海洋大学</t>
  </si>
  <si>
    <t>盛田　元彰</t>
  </si>
  <si>
    <t>オルガノイド高速ブロックビルドの実現に向けたモノリス型多孔体培養基材の最適化</t>
  </si>
  <si>
    <t>独立研究者</t>
  </si>
  <si>
    <t>HAYASE.Gen@nims.go.jp</t>
  </si>
  <si>
    <t>東京農工大学 大学院工学研究院</t>
  </si>
  <si>
    <t>吉野　大輔</t>
  </si>
  <si>
    <t>磁気インピーダンス(MI)センサを用いた走査型磁気顕微鏡の研究</t>
  </si>
  <si>
    <t>量子物質特性グループ</t>
  </si>
  <si>
    <t>TACHIKI.Minoru@nims.go.jp</t>
  </si>
  <si>
    <t>仙台高等専門学校</t>
  </si>
  <si>
    <t>林　忠之</t>
  </si>
  <si>
    <t>軽元素を含む磁気光学材料の開発と全光学的磁化反転</t>
  </si>
  <si>
    <t>ISOGAMI.Shinji@nims.go.jp</t>
  </si>
  <si>
    <t>長岡技術科学大学</t>
  </si>
  <si>
    <t>石橋隆幸</t>
  </si>
  <si>
    <t>高効率遷移金属酸化物蛍光体の発光機構解明</t>
  </si>
  <si>
    <t>次世代蛍光体グループ</t>
  </si>
  <si>
    <t>武田 隆史</t>
  </si>
  <si>
    <t>TAKEDA.Takashi@nims.go.jp</t>
  </si>
  <si>
    <t>講師</t>
  </si>
  <si>
    <t>長谷川拓哉</t>
  </si>
  <si>
    <t>光領域メンブレンメタレンズの開発</t>
  </si>
  <si>
    <t>ナノフォトニクスグループ</t>
  </si>
  <si>
    <t>HO.Ya-Lun@nims.go.jp</t>
  </si>
  <si>
    <t>東京大学</t>
  </si>
  <si>
    <t>小西　邦昭</t>
  </si>
  <si>
    <t>複合構造要素型カチオン伝導ポリマー膜の創製と電気化学デバイスへの展開</t>
  </si>
  <si>
    <t>SAKAUSHI.Ken@nims.go.jp</t>
  </si>
  <si>
    <t>森永 隆志</t>
  </si>
  <si>
    <t>何亜倫</t>
    <phoneticPr fontId="3"/>
  </si>
  <si>
    <t>坂牛健</t>
    <phoneticPr fontId="3"/>
  </si>
  <si>
    <t>磯上慎二</t>
    <phoneticPr fontId="3"/>
  </si>
  <si>
    <t>立木実</t>
    <phoneticPr fontId="3"/>
  </si>
  <si>
    <t>早瀬元</t>
    <phoneticPr fontId="3"/>
  </si>
  <si>
    <t>CUSTANCE,Oscar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</si>
</sst>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yyyy&quot;年&quot;m&quot;月&quot;d&quot;日&quot;;@"/>
    <numFmt numFmtId="177" formatCode="#,##0_ "/>
    <numFmt numFmtId="178" formatCode="m&quot;月&quot;d&quot;日&quot;;@"/>
    <numFmt numFmtId="179" formatCode="#,###&quot;円&quot;"/>
    <numFmt numFmtId="180" formatCode="yyyy/m/d;@"/>
    <numFmt numFmtId="181" formatCode="#&quot;件&quot;"/>
    <numFmt numFmtId="182" formatCode="m/d;@"/>
    <numFmt numFmtId="183" formatCode="&quot;¥&quot;#,##0_);[Red]\(&quot;¥&quot;#,##0\)"/>
  </numFmts>
  <fonts count="49">
    <font>
      <sz val="11"/>
      <color theme="1"/>
      <name val="ＭＳ Ｐゴシック"/>
      <family val="3"/>
      <charset val="128"/>
      <scheme val="minor"/>
    </font>
    <font>
      <sz val="11"/>
      <color theme="1"/>
      <name val="ＭＳ Ｐゴシック"/>
      <family val="2"/>
      <charset val="128"/>
      <scheme val="minor"/>
    </font>
    <font>
      <sz val="11"/>
      <color theme="1"/>
      <name val="Meiryo UI"/>
      <family val="3"/>
      <charset val="128"/>
    </font>
    <font>
      <sz val="6"/>
      <name val="ＭＳ Ｐゴシック"/>
      <family val="3"/>
      <charset val="128"/>
      <scheme val="minor"/>
    </font>
    <font>
      <sz val="6"/>
      <name val="ＭＳ Ｐゴシック"/>
      <family val="2"/>
      <charset val="128"/>
      <scheme val="minor"/>
    </font>
    <font>
      <sz val="10"/>
      <color theme="1"/>
      <name val="游明朝"/>
      <family val="1"/>
      <charset val="128"/>
    </font>
    <font>
      <sz val="10"/>
      <name val="游明朝"/>
      <family val="1"/>
      <charset val="128"/>
    </font>
    <font>
      <sz val="11"/>
      <color theme="1"/>
      <name val="游明朝"/>
      <family val="1"/>
      <charset val="128"/>
    </font>
    <font>
      <b/>
      <sz val="10"/>
      <color theme="1"/>
      <name val="游明朝"/>
      <family val="1"/>
      <charset val="128"/>
    </font>
    <font>
      <sz val="9"/>
      <color theme="1"/>
      <name val="游明朝"/>
      <family val="1"/>
      <charset val="128"/>
    </font>
    <font>
      <sz val="11"/>
      <name val="游明朝"/>
      <family val="1"/>
      <charset val="128"/>
    </font>
    <font>
      <sz val="8"/>
      <color theme="1"/>
      <name val="游明朝"/>
      <family val="1"/>
      <charset val="128"/>
    </font>
    <font>
      <sz val="8"/>
      <color rgb="FFFF0000"/>
      <name val="游明朝"/>
      <family val="1"/>
      <charset val="128"/>
    </font>
    <font>
      <sz val="10"/>
      <color theme="0"/>
      <name val="游明朝"/>
      <family val="1"/>
      <charset val="128"/>
    </font>
    <font>
      <sz val="9"/>
      <color rgb="FFFF0000"/>
      <name val="游明朝"/>
      <family val="1"/>
      <charset val="128"/>
    </font>
    <font>
      <sz val="9"/>
      <name val="游明朝"/>
      <family val="1"/>
      <charset val="128"/>
    </font>
    <font>
      <sz val="8.5"/>
      <color rgb="FFFF0000"/>
      <name val="游明朝"/>
      <family val="1"/>
      <charset val="128"/>
    </font>
    <font>
      <sz val="8.5"/>
      <name val="游明朝"/>
      <family val="1"/>
      <charset val="128"/>
    </font>
    <font>
      <sz val="11"/>
      <color theme="1"/>
      <name val="ＭＳ Ｐゴシック"/>
      <family val="3"/>
      <charset val="128"/>
      <scheme val="minor"/>
    </font>
    <font>
      <b/>
      <sz val="12"/>
      <color theme="1"/>
      <name val="游ゴシック"/>
      <family val="3"/>
      <charset val="128"/>
    </font>
    <font>
      <sz val="8"/>
      <color theme="1"/>
      <name val="游ゴシック"/>
      <family val="3"/>
      <charset val="128"/>
    </font>
    <font>
      <b/>
      <sz val="10"/>
      <color theme="1"/>
      <name val="游ゴシック"/>
      <family val="3"/>
      <charset val="128"/>
    </font>
    <font>
      <b/>
      <sz val="9"/>
      <color theme="1"/>
      <name val="游ゴシック"/>
      <family val="3"/>
      <charset val="128"/>
    </font>
    <font>
      <b/>
      <sz val="8"/>
      <color theme="1"/>
      <name val="游ゴシック"/>
      <family val="3"/>
      <charset val="128"/>
    </font>
    <font>
      <sz val="10"/>
      <color theme="1"/>
      <name val="游ゴシック"/>
      <family val="3"/>
      <charset val="128"/>
    </font>
    <font>
      <sz val="7.5"/>
      <color theme="1"/>
      <name val="游ゴシック"/>
      <family val="3"/>
      <charset val="128"/>
    </font>
    <font>
      <sz val="6"/>
      <color theme="1"/>
      <name val="游ゴシック"/>
      <family val="3"/>
      <charset val="128"/>
    </font>
    <font>
      <sz val="9"/>
      <color theme="1"/>
      <name val="游ゴシック"/>
      <family val="3"/>
      <charset val="128"/>
    </font>
    <font>
      <sz val="7"/>
      <color theme="1"/>
      <name val="游ゴシック"/>
      <family val="3"/>
      <charset val="128"/>
    </font>
    <font>
      <b/>
      <sz val="7"/>
      <color theme="1"/>
      <name val="游ゴシック"/>
      <family val="3"/>
      <charset val="128"/>
    </font>
    <font>
      <b/>
      <sz val="9"/>
      <color theme="1"/>
      <name val="游明朝"/>
      <family val="1"/>
      <charset val="128"/>
    </font>
    <font>
      <u/>
      <sz val="11"/>
      <color theme="10"/>
      <name val="ＭＳ Ｐゴシック"/>
      <family val="3"/>
      <charset val="128"/>
      <scheme val="minor"/>
    </font>
    <font>
      <sz val="13"/>
      <color theme="1"/>
      <name val="游ゴシック"/>
      <family val="3"/>
      <charset val="128"/>
    </font>
    <font>
      <sz val="10"/>
      <name val="游ゴシック"/>
      <family val="3"/>
      <charset val="128"/>
    </font>
    <font>
      <b/>
      <sz val="10"/>
      <color theme="0"/>
      <name val="游ゴシック"/>
      <family val="3"/>
      <charset val="128"/>
    </font>
    <font>
      <b/>
      <sz val="6"/>
      <color theme="1"/>
      <name val="游ゴシック"/>
      <family val="3"/>
      <charset val="128"/>
    </font>
    <font>
      <sz val="10"/>
      <color rgb="FFFF0000"/>
      <name val="游ゴシック"/>
      <family val="3"/>
      <charset val="128"/>
    </font>
    <font>
      <u/>
      <sz val="10"/>
      <color rgb="FFFF0000"/>
      <name val="游ゴシック"/>
      <family val="3"/>
      <charset val="128"/>
    </font>
    <font>
      <sz val="9"/>
      <name val="游ゴシック"/>
      <family val="3"/>
      <charset val="128"/>
    </font>
    <font>
      <u/>
      <sz val="10"/>
      <color theme="10"/>
      <name val="游ゴシック"/>
      <family val="3"/>
      <charset val="128"/>
    </font>
    <font>
      <sz val="9"/>
      <color indexed="81"/>
      <name val="MS P ゴシック"/>
      <family val="3"/>
      <charset val="128"/>
    </font>
    <font>
      <b/>
      <sz val="8"/>
      <color indexed="81"/>
      <name val="Meiryo UI"/>
      <family val="3"/>
      <charset val="128"/>
    </font>
    <font>
      <b/>
      <u/>
      <sz val="8"/>
      <color theme="1"/>
      <name val="游ゴシック"/>
      <family val="3"/>
      <charset val="128"/>
    </font>
    <font>
      <u/>
      <sz val="8"/>
      <color theme="1"/>
      <name val="游ゴシック"/>
      <family val="3"/>
      <charset val="128"/>
    </font>
    <font>
      <b/>
      <sz val="7"/>
      <color theme="0"/>
      <name val="游ゴシック"/>
      <family val="3"/>
      <charset val="128"/>
    </font>
    <font>
      <b/>
      <sz val="8"/>
      <color theme="0"/>
      <name val="游ゴシック"/>
      <family val="3"/>
      <charset val="128"/>
    </font>
    <font>
      <sz val="10"/>
      <color rgb="FFFF0000"/>
      <name val="游明朝"/>
      <family val="1"/>
      <charset val="128"/>
    </font>
    <font>
      <b/>
      <sz val="11"/>
      <color theme="1"/>
      <name val="Meiryo UI"/>
      <family val="3"/>
      <charset val="128"/>
    </font>
    <font>
      <vertAlign val="subscript"/>
      <sz val="10"/>
      <color theme="1"/>
      <name val="游ゴシック"/>
      <family val="3"/>
      <charset val="128"/>
    </font>
  </fonts>
  <fills count="13">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E5FDBF"/>
        <bgColor indexed="64"/>
      </patternFill>
    </fill>
    <fill>
      <patternFill patternType="solid">
        <fgColor theme="0" tint="-0.14999847407452621"/>
        <bgColor indexed="64"/>
      </patternFill>
    </fill>
    <fill>
      <patternFill patternType="solid">
        <fgColor rgb="FFD2ECFC"/>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6"/>
        <bgColor indexed="64"/>
      </patternFill>
    </fill>
    <fill>
      <patternFill patternType="solid">
        <fgColor rgb="FFFFC000"/>
        <bgColor indexed="64"/>
      </patternFill>
    </fill>
    <fill>
      <patternFill patternType="solid">
        <fgColor theme="5" tint="0.3999755851924192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thin">
        <color auto="1"/>
      </left>
      <right style="hair">
        <color indexed="64"/>
      </right>
      <top style="thin">
        <color auto="1"/>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bottom style="thin">
        <color auto="1"/>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s>
  <cellStyleXfs count="4">
    <xf numFmtId="0" fontId="0" fillId="0" borderId="0">
      <alignment vertical="center"/>
    </xf>
    <xf numFmtId="0" fontId="1" fillId="0" borderId="0">
      <alignment vertical="center"/>
    </xf>
    <xf numFmtId="38" fontId="18"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279">
    <xf numFmtId="0" fontId="0" fillId="0" borderId="0" xfId="0">
      <alignment vertical="center"/>
    </xf>
    <xf numFmtId="0" fontId="2" fillId="0" borderId="0" xfId="1" applyFont="1">
      <alignment vertical="center"/>
    </xf>
    <xf numFmtId="0" fontId="2" fillId="0" borderId="0" xfId="0" applyFont="1">
      <alignment vertical="center"/>
    </xf>
    <xf numFmtId="0" fontId="2" fillId="4" borderId="0" xfId="0" applyFont="1" applyFill="1" applyAlignment="1">
      <alignment horizontal="center" vertical="center"/>
    </xf>
    <xf numFmtId="0" fontId="2" fillId="0" borderId="0" xfId="0" applyFont="1" applyAlignment="1">
      <alignment horizontal="left" vertical="center"/>
    </xf>
    <xf numFmtId="182" fontId="24" fillId="0" borderId="0" xfId="0" applyNumberFormat="1" applyFont="1" applyAlignment="1">
      <alignment horizontal="center" vertical="center"/>
    </xf>
    <xf numFmtId="0" fontId="32" fillId="0" borderId="0" xfId="0" applyFont="1">
      <alignmen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33" fillId="0" borderId="0" xfId="0" applyFont="1" applyAlignment="1">
      <alignment horizontal="center" vertical="center" wrapText="1"/>
    </xf>
    <xf numFmtId="0" fontId="24" fillId="0" borderId="0" xfId="0" applyFont="1" applyAlignment="1">
      <alignment vertical="center" wrapText="1"/>
    </xf>
    <xf numFmtId="0" fontId="33" fillId="0" borderId="0" xfId="0" applyFont="1" applyAlignment="1">
      <alignment vertical="center" wrapText="1"/>
    </xf>
    <xf numFmtId="183" fontId="24" fillId="0" borderId="0" xfId="0" applyNumberFormat="1" applyFont="1" applyAlignment="1">
      <alignment vertical="center" wrapText="1"/>
    </xf>
    <xf numFmtId="0" fontId="33" fillId="0" borderId="0" xfId="0" applyFont="1" applyAlignment="1">
      <alignment horizontal="left" vertical="center" wrapText="1"/>
    </xf>
    <xf numFmtId="5" fontId="24" fillId="0" borderId="36" xfId="0" applyNumberFormat="1" applyFont="1" applyBorder="1" applyAlignment="1">
      <alignment vertical="center" wrapText="1"/>
    </xf>
    <xf numFmtId="5" fontId="24" fillId="0" borderId="37" xfId="0" applyNumberFormat="1" applyFont="1" applyBorder="1" applyAlignment="1">
      <alignment vertical="center" wrapText="1"/>
    </xf>
    <xf numFmtId="38" fontId="21" fillId="0" borderId="35" xfId="2" applyFont="1" applyBorder="1" applyAlignment="1">
      <alignment vertical="center" wrapText="1"/>
    </xf>
    <xf numFmtId="183" fontId="34" fillId="7" borderId="1" xfId="0" applyNumberFormat="1" applyFont="1" applyFill="1" applyBorder="1" applyAlignment="1">
      <alignment horizontal="center" vertical="center" wrapText="1"/>
    </xf>
    <xf numFmtId="182" fontId="36" fillId="0" borderId="38" xfId="0" applyNumberFormat="1" applyFont="1" applyBorder="1" applyAlignment="1">
      <alignment horizontal="center" vertical="center" wrapText="1"/>
    </xf>
    <xf numFmtId="0" fontId="36" fillId="0" borderId="38" xfId="0" applyFont="1" applyBorder="1" applyAlignment="1">
      <alignment horizontal="center" vertical="center" wrapText="1"/>
    </xf>
    <xf numFmtId="0" fontId="36" fillId="0" borderId="38" xfId="0" applyFont="1" applyBorder="1" applyAlignment="1">
      <alignment vertical="center" wrapText="1"/>
    </xf>
    <xf numFmtId="0" fontId="36" fillId="0" borderId="39" xfId="0" applyFont="1" applyBorder="1" applyAlignment="1">
      <alignment vertical="center" wrapText="1"/>
    </xf>
    <xf numFmtId="0" fontId="36" fillId="0" borderId="39" xfId="0" applyFont="1" applyBorder="1" applyAlignment="1">
      <alignment horizontal="center" vertical="center" wrapText="1"/>
    </xf>
    <xf numFmtId="183" fontId="36" fillId="0" borderId="39" xfId="0" applyNumberFormat="1" applyFont="1" applyBorder="1" applyAlignment="1">
      <alignment vertical="center" wrapText="1"/>
    </xf>
    <xf numFmtId="183" fontId="24" fillId="0" borderId="39" xfId="0" applyNumberFormat="1" applyFont="1" applyBorder="1" applyAlignment="1">
      <alignment vertical="center" wrapText="1"/>
    </xf>
    <xf numFmtId="0" fontId="36" fillId="0" borderId="39" xfId="0" applyFont="1" applyBorder="1" applyAlignment="1">
      <alignment horizontal="left" vertical="center" wrapText="1"/>
    </xf>
    <xf numFmtId="0" fontId="24" fillId="0" borderId="0" xfId="0" applyFont="1" applyAlignment="1">
      <alignment horizontal="left" vertical="center" wrapText="1"/>
    </xf>
    <xf numFmtId="0" fontId="24" fillId="0" borderId="40" xfId="0" applyFont="1" applyBorder="1" applyAlignment="1">
      <alignment vertical="center" wrapText="1"/>
    </xf>
    <xf numFmtId="0" fontId="24" fillId="0" borderId="40" xfId="0" applyFont="1" applyBorder="1" applyAlignment="1">
      <alignment horizontal="center" vertical="center" wrapText="1"/>
    </xf>
    <xf numFmtId="5" fontId="24" fillId="0" borderId="40" xfId="0" applyNumberFormat="1" applyFont="1" applyBorder="1" applyAlignment="1">
      <alignment vertical="center" wrapText="1"/>
    </xf>
    <xf numFmtId="0" fontId="24" fillId="0" borderId="41" xfId="0" applyFont="1" applyBorder="1" applyAlignment="1">
      <alignment vertical="center" wrapText="1"/>
    </xf>
    <xf numFmtId="38" fontId="24" fillId="0" borderId="41" xfId="2" applyFont="1" applyBorder="1" applyAlignment="1">
      <alignment vertical="center" wrapText="1"/>
    </xf>
    <xf numFmtId="182" fontId="24" fillId="0" borderId="38" xfId="0" applyNumberFormat="1" applyFont="1" applyBorder="1" applyAlignment="1">
      <alignment horizontal="center" vertical="center" wrapText="1"/>
    </xf>
    <xf numFmtId="0" fontId="24" fillId="0" borderId="38" xfId="0" applyFont="1" applyBorder="1" applyAlignment="1">
      <alignment horizontal="center" vertical="center" wrapText="1"/>
    </xf>
    <xf numFmtId="0" fontId="24" fillId="2" borderId="38"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24" fillId="2" borderId="38" xfId="0" applyFont="1" applyFill="1" applyBorder="1" applyAlignment="1">
      <alignment horizontal="left" vertical="center" wrapText="1"/>
    </xf>
    <xf numFmtId="0" fontId="33" fillId="2" borderId="38" xfId="0" applyFont="1" applyFill="1" applyBorder="1" applyAlignment="1" applyProtection="1">
      <alignment horizontal="left" vertical="center" wrapText="1"/>
      <protection locked="0"/>
    </xf>
    <xf numFmtId="183" fontId="24" fillId="0" borderId="38" xfId="0" applyNumberFormat="1" applyFont="1" applyBorder="1" applyAlignment="1">
      <alignment vertical="center" wrapText="1"/>
    </xf>
    <xf numFmtId="0" fontId="33" fillId="0" borderId="38" xfId="0" applyFont="1" applyBorder="1" applyAlignment="1">
      <alignment vertical="center" wrapText="1"/>
    </xf>
    <xf numFmtId="0" fontId="33" fillId="0" borderId="38" xfId="0" applyFont="1" applyBorder="1" applyAlignment="1">
      <alignment horizontal="left" vertical="center" wrapText="1"/>
    </xf>
    <xf numFmtId="0" fontId="33" fillId="0" borderId="38" xfId="0" applyFont="1" applyBorder="1" applyAlignment="1">
      <alignment horizontal="center" vertical="center" wrapText="1"/>
    </xf>
    <xf numFmtId="177" fontId="33" fillId="0" borderId="38" xfId="0" applyNumberFormat="1" applyFont="1" applyBorder="1" applyAlignment="1">
      <alignment vertical="center" wrapText="1"/>
    </xf>
    <xf numFmtId="5" fontId="33" fillId="0" borderId="38" xfId="0" applyNumberFormat="1" applyFont="1" applyBorder="1" applyAlignment="1">
      <alignment vertical="center" wrapText="1"/>
    </xf>
    <xf numFmtId="38" fontId="24" fillId="0" borderId="38" xfId="2" applyFont="1" applyBorder="1" applyAlignment="1">
      <alignment vertical="center" wrapText="1"/>
    </xf>
    <xf numFmtId="0" fontId="24" fillId="0" borderId="38" xfId="0" applyFont="1" applyBorder="1" applyAlignment="1">
      <alignment vertical="center" wrapText="1"/>
    </xf>
    <xf numFmtId="0" fontId="33" fillId="2" borderId="38" xfId="0" applyFont="1" applyFill="1" applyBorder="1" applyAlignment="1">
      <alignment horizontal="left" vertical="center" wrapText="1"/>
    </xf>
    <xf numFmtId="56" fontId="33" fillId="0" borderId="38" xfId="0" applyNumberFormat="1" applyFont="1" applyBorder="1" applyAlignment="1">
      <alignment horizontal="left" vertical="center" wrapText="1"/>
    </xf>
    <xf numFmtId="177" fontId="33" fillId="0" borderId="38" xfId="0" applyNumberFormat="1" applyFont="1" applyBorder="1" applyAlignment="1">
      <alignment horizontal="center" vertical="center" wrapText="1"/>
    </xf>
    <xf numFmtId="0" fontId="27" fillId="0" borderId="0" xfId="0" applyFont="1" applyAlignment="1">
      <alignment vertical="center" wrapText="1"/>
    </xf>
    <xf numFmtId="3" fontId="33" fillId="0" borderId="38" xfId="0" applyNumberFormat="1" applyFont="1" applyBorder="1" applyAlignment="1">
      <alignment vertical="center" wrapText="1"/>
    </xf>
    <xf numFmtId="49" fontId="33" fillId="2" borderId="38" xfId="0" applyNumberFormat="1" applyFont="1" applyFill="1" applyBorder="1" applyAlignment="1">
      <alignment horizontal="center" vertical="center" wrapText="1"/>
    </xf>
    <xf numFmtId="0" fontId="24" fillId="2" borderId="38" xfId="0" applyFont="1" applyFill="1" applyBorder="1" applyAlignment="1">
      <alignment horizontal="left" vertical="center" wrapText="1" shrinkToFit="1"/>
    </xf>
    <xf numFmtId="0" fontId="24" fillId="0" borderId="38" xfId="0" applyFont="1" applyBorder="1" applyAlignment="1">
      <alignment horizontal="left" vertical="center" wrapText="1"/>
    </xf>
    <xf numFmtId="0" fontId="34" fillId="0" borderId="0" xfId="0" applyFont="1" applyAlignment="1">
      <alignment horizontal="center" vertical="center" wrapText="1"/>
    </xf>
    <xf numFmtId="182" fontId="27" fillId="0" borderId="0" xfId="0" applyNumberFormat="1" applyFont="1" applyAlignment="1">
      <alignment horizontal="center" vertical="center" wrapText="1"/>
    </xf>
    <xf numFmtId="0" fontId="27" fillId="0" borderId="0" xfId="0" applyFont="1" applyAlignment="1">
      <alignment horizontal="center" vertical="center" wrapText="1"/>
    </xf>
    <xf numFmtId="0" fontId="38" fillId="0" borderId="0" xfId="0" applyFont="1" applyAlignment="1">
      <alignment horizontal="center" vertical="center" wrapText="1"/>
    </xf>
    <xf numFmtId="0" fontId="27" fillId="0" borderId="25" xfId="0" applyFont="1" applyBorder="1" applyAlignment="1">
      <alignment vertical="center" wrapText="1"/>
    </xf>
    <xf numFmtId="183" fontId="27" fillId="0" borderId="0" xfId="0" applyNumberFormat="1" applyFont="1" applyAlignment="1">
      <alignment vertical="center" wrapText="1"/>
    </xf>
    <xf numFmtId="0" fontId="38" fillId="0" borderId="0" xfId="0" applyFont="1" applyAlignment="1">
      <alignment horizontal="left" vertical="center" wrapText="1"/>
    </xf>
    <xf numFmtId="0" fontId="27" fillId="0" borderId="0" xfId="0" applyFont="1" applyAlignment="1">
      <alignment horizontal="left" vertical="center" wrapText="1"/>
    </xf>
    <xf numFmtId="5" fontId="27" fillId="0" borderId="0" xfId="0" applyNumberFormat="1" applyFont="1" applyAlignment="1">
      <alignment vertical="center" wrapText="1"/>
    </xf>
    <xf numFmtId="38" fontId="27" fillId="0" borderId="0" xfId="2" applyFont="1" applyAlignment="1">
      <alignment vertical="center" wrapText="1"/>
    </xf>
    <xf numFmtId="0" fontId="27" fillId="2" borderId="0" xfId="0" applyFont="1" applyFill="1" applyProtection="1">
      <alignment vertical="center"/>
      <protection locked="0"/>
    </xf>
    <xf numFmtId="0" fontId="9" fillId="2" borderId="0" xfId="0" applyFont="1" applyFill="1" applyProtection="1">
      <alignment vertical="center"/>
      <protection locked="0"/>
    </xf>
    <xf numFmtId="0" fontId="15" fillId="2" borderId="0" xfId="0" applyFont="1" applyFill="1" applyProtection="1">
      <alignment vertical="center"/>
      <protection locked="0"/>
    </xf>
    <xf numFmtId="0" fontId="15" fillId="2" borderId="0" xfId="0" applyFont="1" applyFill="1" applyAlignment="1" applyProtection="1">
      <alignment horizontal="center" vertical="center"/>
      <protection locked="0"/>
    </xf>
    <xf numFmtId="0" fontId="9" fillId="2" borderId="0" xfId="0" applyFont="1" applyFill="1" applyAlignment="1" applyProtection="1">
      <alignment horizontal="right" vertical="center"/>
      <protection locked="0"/>
    </xf>
    <xf numFmtId="0" fontId="5" fillId="2" borderId="0" xfId="0" applyFont="1" applyFill="1" applyProtection="1">
      <alignment vertical="center"/>
      <protection locked="0"/>
    </xf>
    <xf numFmtId="0" fontId="6" fillId="2" borderId="0" xfId="0" applyFont="1" applyFill="1" applyProtection="1">
      <alignment vertical="center"/>
      <protection locked="0"/>
    </xf>
    <xf numFmtId="0" fontId="6" fillId="2" borderId="0" xfId="0" applyFont="1" applyFill="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180" fontId="15" fillId="2" borderId="11" xfId="0" applyNumberFormat="1" applyFont="1" applyFill="1" applyBorder="1" applyAlignment="1" applyProtection="1">
      <alignment horizontal="center" vertical="center"/>
      <protection locked="0"/>
    </xf>
    <xf numFmtId="0" fontId="11" fillId="2" borderId="0" xfId="0" applyFont="1" applyFill="1" applyAlignment="1" applyProtection="1">
      <alignment vertical="center" wrapText="1"/>
      <protection locked="0"/>
    </xf>
    <xf numFmtId="177" fontId="9" fillId="2" borderId="1" xfId="0" applyNumberFormat="1" applyFont="1" applyFill="1" applyBorder="1" applyProtection="1">
      <alignment vertical="center"/>
      <protection locked="0"/>
    </xf>
    <xf numFmtId="178" fontId="6" fillId="2" borderId="11" xfId="0" applyNumberFormat="1" applyFont="1" applyFill="1" applyBorder="1" applyAlignment="1" applyProtection="1">
      <alignment horizontal="left" vertical="center"/>
      <protection locked="0"/>
    </xf>
    <xf numFmtId="0" fontId="22" fillId="6" borderId="23" xfId="0" applyFont="1" applyFill="1" applyBorder="1" applyAlignment="1" applyProtection="1">
      <alignment horizontal="center" vertical="center"/>
      <protection locked="0"/>
    </xf>
    <xf numFmtId="0" fontId="23" fillId="6" borderId="27" xfId="0" applyFont="1" applyFill="1" applyBorder="1" applyAlignment="1" applyProtection="1">
      <alignment horizontal="center" vertical="center"/>
      <protection locked="0"/>
    </xf>
    <xf numFmtId="0" fontId="22" fillId="6" borderId="30" xfId="0" applyFont="1" applyFill="1" applyBorder="1" applyAlignment="1" applyProtection="1">
      <alignment horizontal="center" vertical="center"/>
      <protection locked="0"/>
    </xf>
    <xf numFmtId="0" fontId="22" fillId="6" borderId="24" xfId="0" applyFont="1" applyFill="1" applyBorder="1" applyAlignment="1" applyProtection="1">
      <alignment horizontal="center" vertical="center"/>
      <protection locked="0"/>
    </xf>
    <xf numFmtId="177" fontId="9" fillId="2" borderId="1" xfId="0" applyNumberFormat="1" applyFont="1" applyFill="1" applyBorder="1" applyAlignment="1" applyProtection="1">
      <alignment horizontal="right" vertical="center"/>
      <protection locked="0"/>
    </xf>
    <xf numFmtId="0" fontId="22" fillId="6" borderId="27" xfId="0" applyFont="1" applyFill="1" applyBorder="1" applyAlignment="1" applyProtection="1">
      <alignment horizontal="center" vertical="center"/>
      <protection locked="0"/>
    </xf>
    <xf numFmtId="0" fontId="21" fillId="6" borderId="10" xfId="0" applyFont="1" applyFill="1" applyBorder="1" applyProtection="1">
      <alignment vertical="center"/>
      <protection locked="0"/>
    </xf>
    <xf numFmtId="0" fontId="8" fillId="6" borderId="12" xfId="0" applyFont="1" applyFill="1" applyBorder="1" applyProtection="1">
      <alignment vertical="center"/>
      <protection locked="0"/>
    </xf>
    <xf numFmtId="0" fontId="8" fillId="6" borderId="11" xfId="0" applyFont="1" applyFill="1" applyBorder="1" applyProtection="1">
      <alignment vertical="center"/>
      <protection locked="0"/>
    </xf>
    <xf numFmtId="0" fontId="11" fillId="2" borderId="0" xfId="0" applyFont="1" applyFill="1" applyProtection="1">
      <alignment vertical="center"/>
      <protection locked="0"/>
    </xf>
    <xf numFmtId="177" fontId="9" fillId="2" borderId="0" xfId="0" applyNumberFormat="1" applyFont="1" applyFill="1" applyProtection="1">
      <alignment vertical="center"/>
      <protection locked="0"/>
    </xf>
    <xf numFmtId="177" fontId="9" fillId="2" borderId="0" xfId="0" applyNumberFormat="1" applyFont="1" applyFill="1" applyAlignment="1" applyProtection="1">
      <alignment vertical="center" wrapText="1"/>
      <protection locked="0"/>
    </xf>
    <xf numFmtId="0" fontId="5" fillId="2" borderId="0" xfId="0" applyFont="1" applyFill="1" applyAlignment="1" applyProtection="1">
      <alignment vertical="center" wrapText="1"/>
      <protection locked="0"/>
    </xf>
    <xf numFmtId="0" fontId="27" fillId="6" borderId="1" xfId="0" applyFont="1" applyFill="1" applyBorder="1" applyAlignment="1" applyProtection="1">
      <alignment horizontal="center" vertical="center"/>
      <protection locked="0"/>
    </xf>
    <xf numFmtId="0" fontId="26" fillId="6" borderId="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right" vertical="center"/>
      <protection locked="0"/>
    </xf>
    <xf numFmtId="181" fontId="15" fillId="5" borderId="12" xfId="0" applyNumberFormat="1" applyFont="1" applyFill="1" applyBorder="1" applyAlignment="1" applyProtection="1">
      <alignment horizontal="center" vertical="center"/>
      <protection locked="0"/>
    </xf>
    <xf numFmtId="0" fontId="21" fillId="6" borderId="6" xfId="0" applyFont="1" applyFill="1" applyBorder="1" applyAlignment="1" applyProtection="1">
      <alignment horizontal="left" vertical="center"/>
      <protection locked="0"/>
    </xf>
    <xf numFmtId="0" fontId="8" fillId="6" borderId="0" xfId="0" applyFont="1" applyFill="1" applyAlignment="1" applyProtection="1">
      <alignment horizontal="left" vertical="center"/>
      <protection locked="0"/>
    </xf>
    <xf numFmtId="0" fontId="8" fillId="6" borderId="9" xfId="0" applyFont="1" applyFill="1" applyBorder="1" applyAlignment="1" applyProtection="1">
      <alignment horizontal="left" vertical="center"/>
      <protection locked="0"/>
    </xf>
    <xf numFmtId="0" fontId="28" fillId="6" borderId="6" xfId="0" applyFont="1" applyFill="1" applyBorder="1" applyAlignment="1" applyProtection="1">
      <alignment horizontal="left" vertical="top" wrapText="1" indent="1"/>
      <protection locked="0"/>
    </xf>
    <xf numFmtId="0" fontId="26" fillId="6" borderId="0" xfId="0" applyFont="1" applyFill="1" applyAlignment="1" applyProtection="1">
      <alignment horizontal="left" vertical="top" wrapText="1" indent="1"/>
      <protection locked="0"/>
    </xf>
    <xf numFmtId="0" fontId="5" fillId="6" borderId="7" xfId="0" applyFont="1" applyFill="1" applyBorder="1" applyAlignment="1" applyProtection="1">
      <alignment horizontal="right" vertical="center"/>
      <protection locked="0"/>
    </xf>
    <xf numFmtId="0" fontId="5" fillId="6" borderId="2" xfId="0" applyFont="1" applyFill="1" applyBorder="1" applyAlignment="1" applyProtection="1">
      <alignment horizontal="right" vertical="center"/>
      <protection locked="0"/>
    </xf>
    <xf numFmtId="0" fontId="9" fillId="3" borderId="2" xfId="0" applyFont="1" applyFill="1" applyBorder="1" applyAlignment="1" applyProtection="1">
      <alignment vertical="top" wrapText="1"/>
      <protection locked="0"/>
    </xf>
    <xf numFmtId="0" fontId="30" fillId="3" borderId="2" xfId="0" applyFont="1" applyFill="1" applyBorder="1" applyAlignment="1" applyProtection="1">
      <alignment vertical="top"/>
      <protection locked="0"/>
    </xf>
    <xf numFmtId="176" fontId="21" fillId="3" borderId="2" xfId="0" applyNumberFormat="1" applyFont="1" applyFill="1" applyBorder="1" applyAlignment="1" applyProtection="1">
      <alignment horizontal="right" vertical="center"/>
      <protection locked="0"/>
    </xf>
    <xf numFmtId="0" fontId="22" fillId="3" borderId="2" xfId="0" applyFont="1" applyFill="1" applyBorder="1" applyAlignment="1" applyProtection="1">
      <alignment horizontal="center" vertical="center" wrapText="1"/>
      <protection locked="0"/>
    </xf>
    <xf numFmtId="0" fontId="30" fillId="3" borderId="2" xfId="0" applyFont="1" applyFill="1" applyBorder="1" applyAlignment="1" applyProtection="1">
      <alignment vertical="top" wrapText="1"/>
      <protection locked="0"/>
    </xf>
    <xf numFmtId="0" fontId="8" fillId="3" borderId="2"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179" fontId="21" fillId="3" borderId="4" xfId="0" applyNumberFormat="1" applyFont="1" applyFill="1" applyBorder="1" applyAlignment="1" applyProtection="1">
      <alignment horizontal="right" vertical="center"/>
      <protection locked="0"/>
    </xf>
    <xf numFmtId="0" fontId="5" fillId="2" borderId="6" xfId="0" applyFont="1" applyFill="1" applyBorder="1" applyProtection="1">
      <alignment vertical="center"/>
      <protection locked="0"/>
    </xf>
    <xf numFmtId="0" fontId="21" fillId="6" borderId="10" xfId="0" applyFont="1" applyFill="1" applyBorder="1" applyAlignment="1" applyProtection="1">
      <alignment horizontal="left" vertical="center"/>
      <protection locked="0"/>
    </xf>
    <xf numFmtId="0" fontId="8" fillId="6" borderId="12" xfId="0" applyFont="1" applyFill="1" applyBorder="1" applyAlignment="1" applyProtection="1">
      <alignment horizontal="left" vertical="center"/>
      <protection locked="0"/>
    </xf>
    <xf numFmtId="0" fontId="8" fillId="6" borderId="11" xfId="0" applyFont="1" applyFill="1" applyBorder="1" applyAlignment="1" applyProtection="1">
      <alignment horizontal="left" vertical="center"/>
      <protection locked="0"/>
    </xf>
    <xf numFmtId="0" fontId="5" fillId="2" borderId="9" xfId="0" applyFont="1" applyFill="1" applyBorder="1" applyProtection="1">
      <alignment vertical="center"/>
      <protection locked="0"/>
    </xf>
    <xf numFmtId="0" fontId="13" fillId="2" borderId="6" xfId="0" applyFont="1" applyFill="1" applyBorder="1" applyProtection="1">
      <alignment vertical="center"/>
      <protection locked="0"/>
    </xf>
    <xf numFmtId="0" fontId="7" fillId="2" borderId="0" xfId="0" applyFont="1" applyFill="1" applyProtection="1">
      <alignment vertical="center"/>
      <protection locked="0"/>
    </xf>
    <xf numFmtId="0" fontId="5" fillId="2" borderId="2"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2" xfId="0" applyFont="1" applyFill="1" applyBorder="1" applyAlignment="1" applyProtection="1">
      <alignment horizontal="center" vertical="center"/>
      <protection locked="0"/>
    </xf>
    <xf numFmtId="0" fontId="5" fillId="2" borderId="4" xfId="0" applyFont="1" applyFill="1" applyBorder="1" applyProtection="1">
      <alignment vertical="center"/>
      <protection locked="0"/>
    </xf>
    <xf numFmtId="0" fontId="10" fillId="2" borderId="0" xfId="0" applyFont="1" applyFill="1" applyProtection="1">
      <alignment vertical="center"/>
      <protection locked="0"/>
    </xf>
    <xf numFmtId="0" fontId="10" fillId="2" borderId="0" xfId="0" applyFont="1" applyFill="1" applyAlignment="1" applyProtection="1">
      <alignment horizontal="center" vertical="center"/>
      <protection locked="0"/>
    </xf>
    <xf numFmtId="0" fontId="36" fillId="0" borderId="39" xfId="3" applyNumberFormat="1" applyFont="1" applyBorder="1" applyAlignment="1" applyProtection="1">
      <alignment vertical="center" wrapText="1"/>
    </xf>
    <xf numFmtId="0" fontId="37" fillId="0" borderId="39" xfId="3" applyNumberFormat="1" applyFont="1" applyBorder="1" applyAlignment="1" applyProtection="1">
      <alignment horizontal="center" vertical="center" wrapText="1"/>
    </xf>
    <xf numFmtId="0" fontId="33" fillId="0" borderId="38" xfId="3" applyNumberFormat="1" applyFont="1" applyBorder="1" applyAlignment="1" applyProtection="1">
      <alignment vertical="center" wrapText="1"/>
    </xf>
    <xf numFmtId="0" fontId="24" fillId="0" borderId="38" xfId="0" applyFont="1" applyBorder="1" applyAlignment="1">
      <alignment horizontal="right" vertical="center" wrapText="1"/>
    </xf>
    <xf numFmtId="0" fontId="39" fillId="0" borderId="38" xfId="3" applyNumberFormat="1" applyFont="1" applyBorder="1" applyAlignment="1" applyProtection="1">
      <alignment vertical="center" wrapText="1"/>
    </xf>
    <xf numFmtId="0" fontId="31" fillId="0" borderId="38" xfId="3" applyNumberFormat="1" applyBorder="1" applyAlignment="1" applyProtection="1">
      <alignment vertical="center" wrapText="1"/>
    </xf>
    <xf numFmtId="0" fontId="27" fillId="0" borderId="0" xfId="0" applyFont="1" applyAlignment="1">
      <alignment horizontal="right" vertical="center" wrapText="1"/>
    </xf>
    <xf numFmtId="0" fontId="34" fillId="7" borderId="1"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21" fillId="0" borderId="0" xfId="0" applyFont="1" applyAlignment="1">
      <alignment vertical="center" wrapText="1"/>
    </xf>
    <xf numFmtId="0" fontId="46" fillId="6" borderId="6" xfId="0" applyFont="1" applyFill="1" applyBorder="1" applyAlignment="1" applyProtection="1">
      <alignment horizontal="left" vertical="center" indent="1"/>
      <protection locked="0"/>
    </xf>
    <xf numFmtId="0" fontId="46" fillId="6" borderId="0" xfId="0" applyFont="1" applyFill="1" applyAlignment="1" applyProtection="1">
      <alignment horizontal="right" vertical="center"/>
      <protection locked="0"/>
    </xf>
    <xf numFmtId="0" fontId="46" fillId="2" borderId="0" xfId="0" applyFont="1" applyFill="1" applyProtection="1">
      <alignment vertical="center"/>
      <protection locked="0"/>
    </xf>
    <xf numFmtId="177" fontId="14" fillId="5" borderId="9" xfId="0" applyNumberFormat="1" applyFont="1" applyFill="1" applyBorder="1" applyAlignment="1" applyProtection="1">
      <alignment horizontal="center" vertical="center"/>
      <protection locked="0"/>
    </xf>
    <xf numFmtId="0" fontId="46" fillId="6" borderId="6" xfId="0" applyFont="1" applyFill="1" applyBorder="1" applyProtection="1">
      <alignment vertical="center"/>
      <protection locked="0"/>
    </xf>
    <xf numFmtId="38" fontId="46" fillId="2" borderId="14" xfId="2" applyFont="1" applyFill="1" applyBorder="1" applyAlignment="1" applyProtection="1">
      <alignment vertical="center"/>
      <protection locked="0"/>
    </xf>
    <xf numFmtId="0" fontId="46" fillId="2" borderId="14" xfId="0" applyFont="1" applyFill="1" applyBorder="1" applyAlignment="1" applyProtection="1">
      <alignment horizontal="center" vertical="center"/>
      <protection locked="0"/>
    </xf>
    <xf numFmtId="0" fontId="46" fillId="2" borderId="14" xfId="0" applyFont="1" applyFill="1" applyBorder="1" applyProtection="1">
      <alignment vertical="center"/>
      <protection locked="0"/>
    </xf>
    <xf numFmtId="0" fontId="5" fillId="6" borderId="6" xfId="0" applyFont="1" applyFill="1" applyBorder="1" applyAlignment="1" applyProtection="1">
      <alignment horizontal="left" vertical="center" indent="1"/>
      <protection locked="0"/>
    </xf>
    <xf numFmtId="0" fontId="5" fillId="6" borderId="0" xfId="0" applyFont="1" applyFill="1" applyAlignment="1" applyProtection="1">
      <alignment horizontal="right" vertical="center"/>
      <protection locked="0"/>
    </xf>
    <xf numFmtId="0" fontId="5" fillId="2" borderId="15" xfId="0" applyFont="1" applyFill="1" applyBorder="1" applyProtection="1">
      <alignment vertical="center"/>
      <protection locked="0"/>
    </xf>
    <xf numFmtId="177" fontId="9" fillId="5" borderId="16" xfId="0" applyNumberFormat="1" applyFont="1" applyFill="1" applyBorder="1" applyAlignment="1" applyProtection="1">
      <alignment horizontal="center" vertical="center"/>
      <protection locked="0"/>
    </xf>
    <xf numFmtId="0" fontId="5" fillId="6" borderId="6" xfId="0" applyFont="1" applyFill="1" applyBorder="1" applyProtection="1">
      <alignment vertical="center"/>
      <protection locked="0"/>
    </xf>
    <xf numFmtId="38" fontId="5" fillId="2" borderId="14" xfId="2" applyFont="1" applyFill="1" applyBorder="1" applyAlignment="1" applyProtection="1">
      <alignment vertical="center"/>
      <protection locked="0"/>
    </xf>
    <xf numFmtId="0" fontId="5" fillId="2" borderId="14" xfId="0" applyFont="1" applyFill="1" applyBorder="1" applyAlignment="1" applyProtection="1">
      <alignment horizontal="center" vertical="center"/>
      <protection locked="0"/>
    </xf>
    <xf numFmtId="0" fontId="5" fillId="2" borderId="14" xfId="0" applyFont="1" applyFill="1" applyBorder="1" applyProtection="1">
      <alignment vertical="center"/>
      <protection locked="0"/>
    </xf>
    <xf numFmtId="0" fontId="6" fillId="2" borderId="14" xfId="0" applyFont="1" applyFill="1" applyBorder="1" applyAlignment="1" applyProtection="1">
      <alignment horizontal="center" vertical="center"/>
      <protection locked="0"/>
    </xf>
    <xf numFmtId="177" fontId="9" fillId="5" borderId="17" xfId="0" applyNumberFormat="1" applyFont="1" applyFill="1" applyBorder="1" applyAlignment="1" applyProtection="1">
      <alignment horizontal="center" vertical="center"/>
      <protection locked="0"/>
    </xf>
    <xf numFmtId="177" fontId="9" fillId="5" borderId="9" xfId="0" applyNumberFormat="1" applyFont="1" applyFill="1" applyBorder="1" applyAlignment="1" applyProtection="1">
      <alignment horizontal="center" vertical="center"/>
      <protection locked="0"/>
    </xf>
    <xf numFmtId="38" fontId="5" fillId="2" borderId="0" xfId="2" applyFont="1" applyFill="1" applyBorder="1" applyAlignment="1" applyProtection="1">
      <alignment vertical="center"/>
      <protection locked="0"/>
    </xf>
    <xf numFmtId="0" fontId="5" fillId="2" borderId="0" xfId="0" applyFont="1" applyFill="1" applyAlignment="1" applyProtection="1">
      <alignment horizontal="center" vertical="center"/>
      <protection locked="0"/>
    </xf>
    <xf numFmtId="0" fontId="5" fillId="6" borderId="6" xfId="0" applyFont="1" applyFill="1" applyBorder="1" applyAlignment="1" applyProtection="1">
      <alignment horizontal="right" vertical="center"/>
      <protection locked="0"/>
    </xf>
    <xf numFmtId="0" fontId="5" fillId="3" borderId="0" xfId="0" applyFont="1" applyFill="1" applyAlignment="1" applyProtection="1">
      <alignment horizontal="center" vertical="center"/>
      <protection locked="0"/>
    </xf>
    <xf numFmtId="176" fontId="21" fillId="3" borderId="0" xfId="0" applyNumberFormat="1" applyFont="1" applyFill="1" applyAlignment="1" applyProtection="1">
      <alignment horizontal="right" vertical="center"/>
      <protection locked="0"/>
    </xf>
    <xf numFmtId="0" fontId="22" fillId="3" borderId="0" xfId="0" applyFont="1" applyFill="1" applyAlignment="1" applyProtection="1">
      <alignment horizontal="center" vertical="center" wrapText="1"/>
      <protection locked="0"/>
    </xf>
    <xf numFmtId="179" fontId="21" fillId="3" borderId="9" xfId="0" applyNumberFormat="1" applyFont="1" applyFill="1" applyBorder="1" applyAlignment="1" applyProtection="1">
      <alignment horizontal="right" vertical="center"/>
      <protection locked="0"/>
    </xf>
    <xf numFmtId="0" fontId="47" fillId="0" borderId="0" xfId="1" applyFont="1">
      <alignment vertical="center"/>
    </xf>
    <xf numFmtId="0" fontId="24" fillId="0" borderId="0" xfId="0" applyFont="1" applyAlignment="1">
      <alignment horizontal="left" vertical="center"/>
    </xf>
    <xf numFmtId="5" fontId="21" fillId="0" borderId="35" xfId="0" applyNumberFormat="1" applyFont="1" applyBorder="1" applyAlignment="1">
      <alignment vertical="center" wrapText="1"/>
    </xf>
    <xf numFmtId="0" fontId="21" fillId="12" borderId="13" xfId="0" applyFont="1" applyFill="1" applyBorder="1" applyAlignment="1">
      <alignment vertical="center" wrapText="1"/>
    </xf>
    <xf numFmtId="0" fontId="23" fillId="12" borderId="1" xfId="0" applyFont="1" applyFill="1" applyBorder="1" applyAlignment="1">
      <alignment vertical="center" wrapText="1"/>
    </xf>
    <xf numFmtId="49" fontId="33" fillId="0" borderId="38" xfId="0" applyNumberFormat="1" applyFont="1" applyBorder="1" applyAlignment="1">
      <alignment horizontal="left" vertical="center" wrapText="1"/>
    </xf>
    <xf numFmtId="183" fontId="33" fillId="0" borderId="38" xfId="2" applyNumberFormat="1" applyFont="1" applyBorder="1" applyAlignment="1">
      <alignment vertical="center" wrapText="1"/>
    </xf>
    <xf numFmtId="0" fontId="24" fillId="0" borderId="38" xfId="0" applyFont="1" applyBorder="1" applyAlignment="1">
      <alignment horizontal="left" vertical="center" wrapText="1" shrinkToFit="1"/>
    </xf>
    <xf numFmtId="38" fontId="24" fillId="0" borderId="0" xfId="2" applyFont="1" applyAlignment="1">
      <alignment vertical="center" wrapText="1"/>
    </xf>
    <xf numFmtId="0" fontId="39" fillId="0" borderId="38" xfId="3" applyFont="1" applyBorder="1" applyAlignment="1" applyProtection="1">
      <alignment vertical="center" wrapText="1"/>
    </xf>
    <xf numFmtId="0" fontId="31" fillId="0" borderId="38" xfId="3" applyBorder="1" applyAlignment="1" applyProtection="1">
      <alignment vertical="center" wrapText="1"/>
    </xf>
    <xf numFmtId="182" fontId="24" fillId="0" borderId="0" xfId="0" applyNumberFormat="1" applyFont="1" applyAlignment="1">
      <alignment horizontal="center" vertical="center" wrapText="1"/>
    </xf>
    <xf numFmtId="0" fontId="15" fillId="2" borderId="25"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5" fillId="0" borderId="12" xfId="0" quotePrefix="1" applyFont="1" applyBorder="1" applyAlignment="1" applyProtection="1">
      <alignment horizontal="left" vertical="center"/>
      <protection locked="0"/>
    </xf>
    <xf numFmtId="0" fontId="5" fillId="0" borderId="11" xfId="0" quotePrefix="1" applyFont="1" applyBorder="1" applyAlignment="1" applyProtection="1">
      <alignment horizontal="left" vertical="center"/>
      <protection locked="0"/>
    </xf>
    <xf numFmtId="38" fontId="21" fillId="3" borderId="2" xfId="2" applyFont="1" applyFill="1" applyBorder="1" applyAlignment="1" applyProtection="1">
      <alignment horizontal="center" vertical="center" wrapText="1"/>
      <protection locked="0"/>
    </xf>
    <xf numFmtId="0" fontId="15" fillId="2" borderId="12" xfId="0" applyFont="1" applyFill="1" applyBorder="1" applyAlignment="1" applyProtection="1">
      <alignment horizontal="right" vertical="center"/>
      <protection locked="0"/>
    </xf>
    <xf numFmtId="181" fontId="15" fillId="5" borderId="12" xfId="0" applyNumberFormat="1" applyFont="1" applyFill="1" applyBorder="1" applyAlignment="1" applyProtection="1">
      <alignment horizontal="center" vertical="center"/>
      <protection locked="0"/>
    </xf>
    <xf numFmtId="181" fontId="15" fillId="5" borderId="11" xfId="0" applyNumberFormat="1" applyFont="1" applyFill="1" applyBorder="1" applyAlignment="1" applyProtection="1">
      <alignment horizontal="center" vertical="center"/>
      <protection locked="0"/>
    </xf>
    <xf numFmtId="0" fontId="12" fillId="2" borderId="25"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21" fillId="6" borderId="10" xfId="0" applyFont="1" applyFill="1" applyBorder="1" applyAlignment="1" applyProtection="1">
      <alignment horizontal="left" vertical="center" wrapText="1"/>
      <protection locked="0"/>
    </xf>
    <xf numFmtId="0" fontId="21" fillId="6" borderId="12" xfId="0" applyFont="1" applyFill="1" applyBorder="1" applyAlignment="1" applyProtection="1">
      <alignment horizontal="left" vertical="center"/>
      <protection locked="0"/>
    </xf>
    <xf numFmtId="0" fontId="21" fillId="6" borderId="11" xfId="0" applyFont="1" applyFill="1" applyBorder="1" applyAlignment="1" applyProtection="1">
      <alignment horizontal="left" vertical="center"/>
      <protection locked="0"/>
    </xf>
    <xf numFmtId="0" fontId="27" fillId="6" borderId="12" xfId="0" applyFont="1" applyFill="1" applyBorder="1" applyAlignment="1" applyProtection="1">
      <alignment horizontal="center" vertical="center"/>
      <protection locked="0"/>
    </xf>
    <xf numFmtId="0" fontId="27" fillId="6" borderId="11" xfId="0" applyFont="1" applyFill="1" applyBorder="1" applyAlignment="1" applyProtection="1">
      <alignment horizontal="center" vertical="center"/>
      <protection locked="0"/>
    </xf>
    <xf numFmtId="0" fontId="12" fillId="2" borderId="20"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2" fillId="2" borderId="34"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5" fillId="2" borderId="10" xfId="0" quotePrefix="1" applyFont="1" applyFill="1" applyBorder="1" applyAlignment="1" applyProtection="1">
      <alignment horizontal="right" vertical="center"/>
      <protection locked="0"/>
    </xf>
    <xf numFmtId="0" fontId="5" fillId="2" borderId="12" xfId="0" quotePrefix="1" applyFont="1" applyFill="1" applyBorder="1" applyAlignment="1" applyProtection="1">
      <alignment horizontal="right" vertical="center"/>
      <protection locked="0"/>
    </xf>
    <xf numFmtId="0" fontId="5" fillId="2" borderId="10"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20" fillId="5" borderId="2" xfId="0" applyFont="1" applyFill="1" applyBorder="1" applyAlignment="1" applyProtection="1">
      <alignment horizontal="center" vertical="center"/>
      <protection locked="0"/>
    </xf>
    <xf numFmtId="0" fontId="15" fillId="2" borderId="15" xfId="0" applyFont="1" applyFill="1" applyBorder="1" applyAlignment="1" applyProtection="1">
      <alignment horizontal="left" vertical="top" wrapText="1"/>
      <protection locked="0"/>
    </xf>
    <xf numFmtId="0" fontId="15" fillId="2" borderId="16" xfId="0" applyFont="1" applyFill="1" applyBorder="1" applyAlignment="1" applyProtection="1">
      <alignment horizontal="left" vertical="top" wrapText="1"/>
      <protection locked="0"/>
    </xf>
    <xf numFmtId="0" fontId="28" fillId="6" borderId="6" xfId="0" applyFont="1" applyFill="1" applyBorder="1" applyAlignment="1" applyProtection="1">
      <alignment horizontal="left" vertical="top" wrapText="1" indent="1"/>
      <protection locked="0"/>
    </xf>
    <xf numFmtId="0" fontId="26" fillId="6" borderId="0" xfId="0" applyFont="1" applyFill="1" applyAlignment="1" applyProtection="1">
      <alignment horizontal="left" vertical="top" wrapText="1" indent="1"/>
      <protection locked="0"/>
    </xf>
    <xf numFmtId="0" fontId="21" fillId="6" borderId="1"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21" fillId="6" borderId="31" xfId="0" applyFont="1" applyFill="1" applyBorder="1" applyAlignment="1" applyProtection="1">
      <alignment horizontal="center" vertical="center"/>
      <protection locked="0"/>
    </xf>
    <xf numFmtId="0" fontId="21" fillId="6" borderId="33" xfId="0" applyFont="1" applyFill="1" applyBorder="1" applyAlignment="1" applyProtection="1">
      <alignment horizontal="center" vertical="center"/>
      <protection locked="0"/>
    </xf>
    <xf numFmtId="0" fontId="22" fillId="6" borderId="5" xfId="0" applyFont="1" applyFill="1" applyBorder="1" applyAlignment="1" applyProtection="1">
      <alignment horizontal="center" vertical="center" wrapText="1"/>
      <protection locked="0"/>
    </xf>
    <xf numFmtId="0" fontId="22" fillId="6" borderId="6" xfId="0" applyFont="1" applyFill="1" applyBorder="1" applyAlignment="1" applyProtection="1">
      <alignment horizontal="center" vertical="center"/>
      <protection locked="0"/>
    </xf>
    <xf numFmtId="0" fontId="22" fillId="6" borderId="7" xfId="0" applyFont="1" applyFill="1" applyBorder="1" applyAlignment="1" applyProtection="1">
      <alignment horizontal="center" vertical="center"/>
      <protection locked="0"/>
    </xf>
    <xf numFmtId="0" fontId="15" fillId="2" borderId="2"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9" fillId="2" borderId="0" xfId="0" applyFont="1" applyFill="1" applyAlignment="1" applyProtection="1">
      <alignment horizontal="center" vertical="center"/>
      <protection locked="0"/>
    </xf>
    <xf numFmtId="180" fontId="15" fillId="2" borderId="10" xfId="0" applyNumberFormat="1" applyFont="1" applyFill="1" applyBorder="1" applyAlignment="1" applyProtection="1">
      <alignment horizontal="center" vertical="center"/>
      <protection locked="0"/>
    </xf>
    <xf numFmtId="180" fontId="15" fillId="2" borderId="12" xfId="0" applyNumberFormat="1"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5" fillId="2" borderId="1" xfId="0" applyFont="1" applyFill="1" applyBorder="1" applyAlignment="1">
      <alignment horizontal="left"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21" fillId="6" borderId="4" xfId="0"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5" fillId="2" borderId="2" xfId="0" applyFont="1" applyFill="1" applyBorder="1" applyAlignment="1">
      <alignment horizontal="left" vertical="center"/>
    </xf>
    <xf numFmtId="0" fontId="5" fillId="2" borderId="29" xfId="0" applyFont="1" applyFill="1" applyBorder="1" applyAlignment="1">
      <alignment horizontal="left" vertical="center"/>
    </xf>
    <xf numFmtId="0" fontId="6" fillId="2" borderId="22" xfId="0" applyFont="1" applyFill="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21" fillId="6" borderId="10" xfId="0" applyFont="1" applyFill="1" applyBorder="1" applyAlignment="1" applyProtection="1">
      <alignment horizontal="center" vertical="center"/>
      <protection locked="0"/>
    </xf>
    <xf numFmtId="0" fontId="21" fillId="6" borderId="12" xfId="0" applyFont="1" applyFill="1" applyBorder="1" applyAlignment="1" applyProtection="1">
      <alignment horizontal="center" vertical="center"/>
      <protection locked="0"/>
    </xf>
    <xf numFmtId="0" fontId="21" fillId="6" borderId="11"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20" fillId="2" borderId="0" xfId="0" applyFont="1" applyFill="1" applyAlignment="1" applyProtection="1">
      <alignment horizontal="left" vertical="top" wrapText="1"/>
      <protection locked="0"/>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46" fillId="2" borderId="0" xfId="0" applyFont="1" applyFill="1" applyAlignment="1" applyProtection="1">
      <alignment horizontal="left" vertical="center"/>
      <protection locked="0"/>
    </xf>
    <xf numFmtId="38" fontId="46" fillId="2" borderId="14" xfId="2"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protection locked="0"/>
    </xf>
    <xf numFmtId="38" fontId="5" fillId="2" borderId="14" xfId="2" applyFont="1" applyFill="1" applyBorder="1" applyAlignment="1" applyProtection="1">
      <alignment horizontal="center" vertical="center"/>
      <protection locked="0"/>
    </xf>
    <xf numFmtId="38" fontId="5" fillId="2" borderId="0" xfId="2" applyFont="1" applyFill="1" applyBorder="1" applyAlignment="1" applyProtection="1">
      <alignment horizontal="center" vertical="center"/>
      <protection locked="0"/>
    </xf>
    <xf numFmtId="38" fontId="21" fillId="3" borderId="2" xfId="2" applyFont="1" applyFill="1" applyBorder="1" applyAlignment="1" applyProtection="1">
      <alignment horizontal="center" vertical="center" wrapText="1"/>
    </xf>
    <xf numFmtId="0" fontId="34" fillId="7" borderId="1"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34" fillId="7" borderId="12" xfId="0" applyFont="1" applyFill="1" applyBorder="1" applyAlignment="1">
      <alignment horizontal="center" vertical="center" wrapText="1"/>
    </xf>
    <xf numFmtId="0" fontId="34" fillId="7" borderId="11" xfId="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34" fillId="7" borderId="8" xfId="0" applyFont="1" applyFill="1" applyBorder="1" applyAlignment="1">
      <alignment horizontal="center" vertical="center" wrapText="1"/>
    </xf>
    <xf numFmtId="182" fontId="34" fillId="7" borderId="13" xfId="0" applyNumberFormat="1" applyFont="1" applyFill="1" applyBorder="1" applyAlignment="1">
      <alignment horizontal="center" vertical="center" wrapText="1"/>
    </xf>
    <xf numFmtId="182" fontId="34" fillId="7" borderId="8" xfId="0" applyNumberFormat="1" applyFont="1" applyFill="1" applyBorder="1" applyAlignment="1">
      <alignment horizontal="center" vertical="center" wrapText="1"/>
    </xf>
    <xf numFmtId="0" fontId="23"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21" fillId="12" borderId="12"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21" fillId="8" borderId="8" xfId="0" applyFont="1" applyFill="1" applyBorder="1" applyAlignment="1">
      <alignment horizontal="center" vertical="center" wrapText="1"/>
    </xf>
    <xf numFmtId="5" fontId="21" fillId="9" borderId="8" xfId="0" applyNumberFormat="1" applyFont="1" applyFill="1" applyBorder="1" applyAlignment="1">
      <alignment horizontal="center" vertical="center" wrapText="1"/>
    </xf>
    <xf numFmtId="5" fontId="21" fillId="9" borderId="1" xfId="0" applyNumberFormat="1" applyFont="1" applyFill="1" applyBorder="1" applyAlignment="1">
      <alignment horizontal="center" vertical="center" wrapText="1"/>
    </xf>
    <xf numFmtId="38" fontId="35" fillId="10" borderId="8" xfId="2" applyFont="1" applyFill="1" applyBorder="1" applyAlignment="1">
      <alignment horizontal="center" vertical="center" wrapText="1"/>
    </xf>
    <xf numFmtId="38" fontId="35" fillId="10" borderId="1" xfId="2"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1" borderId="1" xfId="0" applyFont="1" applyFill="1" applyBorder="1" applyAlignment="1">
      <alignment horizontal="center" vertical="center" wrapText="1"/>
    </xf>
  </cellXfs>
  <cellStyles count="4">
    <cellStyle name="ハイパーリンク" xfId="3" builtinId="8"/>
    <cellStyle name="桁区切り" xfId="2" builtinId="6"/>
    <cellStyle name="標準" xfId="0" builtinId="0"/>
    <cellStyle name="標準 2" xfId="1" xr:uid="{00000000-0005-0000-0000-000002000000}"/>
  </cellStyles>
  <dxfs count="20">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CC"/>
        </patternFill>
      </fill>
    </dxf>
    <dxf>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0" tint="-0.14996795556505021"/>
        </patternFill>
      </fill>
    </dxf>
    <dxf>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FFF99"/>
      <color rgb="FFFF66FF"/>
      <color rgb="FFE5FDBF"/>
      <color rgb="FFD2ECFC"/>
      <color rgb="FFCCFFFF"/>
      <color rgb="FFEAEAE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47" lockText="1" noThreeD="1"/>
</file>

<file path=xl/ctrlProps/ctrlProp2.xml><?xml version="1.0" encoding="utf-8"?>
<formControlPr xmlns="http://schemas.microsoft.com/office/spreadsheetml/2009/9/main" objectType="CheckBox" fmlaLink="$A$48" lockText="1" noThreeD="1"/>
</file>

<file path=xl/ctrlProps/ctrlProp3.xml><?xml version="1.0" encoding="utf-8"?>
<formControlPr xmlns="http://schemas.microsoft.com/office/spreadsheetml/2009/9/main" objectType="CheckBox" fmlaLink="$A$4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450850</xdr:colOff>
          <xdr:row>46</xdr:row>
          <xdr:rowOff>0</xdr:rowOff>
        </xdr:from>
        <xdr:to>
          <xdr:col>1</xdr:col>
          <xdr:colOff>25400</xdr:colOff>
          <xdr:row>46</xdr:row>
          <xdr:rowOff>234950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47</xdr:row>
          <xdr:rowOff>0</xdr:rowOff>
        </xdr:from>
        <xdr:to>
          <xdr:col>1</xdr:col>
          <xdr:colOff>25400</xdr:colOff>
          <xdr:row>47</xdr:row>
          <xdr:rowOff>234950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48</xdr:row>
          <xdr:rowOff>0</xdr:rowOff>
        </xdr:from>
        <xdr:to>
          <xdr:col>1</xdr:col>
          <xdr:colOff>25400</xdr:colOff>
          <xdr:row>48</xdr:row>
          <xdr:rowOff>234950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662194</xdr:colOff>
      <xdr:row>17</xdr:row>
      <xdr:rowOff>314325</xdr:rowOff>
    </xdr:from>
    <xdr:to>
      <xdr:col>22</xdr:col>
      <xdr:colOff>168551</xdr:colOff>
      <xdr:row>21</xdr:row>
      <xdr:rowOff>219074</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7301119" y="7800975"/>
          <a:ext cx="3621157" cy="1276349"/>
        </a:xfrm>
        <a:prstGeom prst="wedgeRoundRectCallout">
          <a:avLst>
            <a:gd name="adj1" fmla="val -61411"/>
            <a:gd name="adj2" fmla="val 33911"/>
            <a:gd name="adj3" fmla="val 16667"/>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r>
            <a:rPr kumimoji="1" lang="ja-JP" altLang="ja-JP" sz="1000" u="sng">
              <a:solidFill>
                <a:schemeClr val="dk1"/>
              </a:solidFill>
              <a:effectLst/>
              <a:latin typeface="+mn-lt"/>
              <a:ea typeface="+mn-ea"/>
              <a:cs typeface="+mn-cs"/>
            </a:rPr>
            <a:t>「</a:t>
          </a:r>
          <a:r>
            <a:rPr kumimoji="1" lang="ja-JP" altLang="en-US" sz="1000" u="sng">
              <a:solidFill>
                <a:schemeClr val="dk1"/>
              </a:solidFill>
              <a:effectLst/>
              <a:latin typeface="+mn-lt"/>
              <a:ea typeface="+mn-ea"/>
              <a:cs typeface="+mn-cs"/>
            </a:rPr>
            <a:t>口頭発表</a:t>
          </a:r>
          <a:r>
            <a:rPr kumimoji="1" lang="en-US" altLang="ja-JP" sz="1000" u="sng">
              <a:solidFill>
                <a:schemeClr val="dk1"/>
              </a:solidFill>
              <a:effectLst/>
              <a:latin typeface="+mn-lt"/>
              <a:ea typeface="+mn-ea"/>
              <a:cs typeface="+mn-cs"/>
            </a:rPr>
            <a:t>(</a:t>
          </a:r>
          <a:r>
            <a:rPr kumimoji="1" lang="ja-JP" altLang="en-US" sz="1000" u="sng">
              <a:solidFill>
                <a:schemeClr val="dk1"/>
              </a:solidFill>
              <a:effectLst/>
              <a:latin typeface="+mn-lt"/>
              <a:ea typeface="+mn-ea"/>
              <a:cs typeface="+mn-cs"/>
            </a:rPr>
            <a:t>含ポスター</a:t>
          </a:r>
          <a:r>
            <a:rPr kumimoji="1" lang="en-US" altLang="ja-JP" sz="1000" u="sng">
              <a:solidFill>
                <a:schemeClr val="dk1"/>
              </a:solidFill>
              <a:effectLst/>
              <a:latin typeface="+mn-lt"/>
              <a:ea typeface="+mn-ea"/>
              <a:cs typeface="+mn-cs"/>
            </a:rPr>
            <a:t>)</a:t>
          </a:r>
          <a:r>
            <a:rPr kumimoji="1" lang="ja-JP" altLang="en-US" sz="1000" u="sng">
              <a:solidFill>
                <a:schemeClr val="dk1"/>
              </a:solidFill>
              <a:effectLst/>
              <a:latin typeface="+mn-lt"/>
              <a:ea typeface="+mn-ea"/>
              <a:cs typeface="+mn-cs"/>
            </a:rPr>
            <a:t>、論文、特許等</a:t>
          </a:r>
          <a:r>
            <a:rPr kumimoji="1" lang="ja-JP" altLang="ja-JP" sz="1000" u="sng">
              <a:solidFill>
                <a:schemeClr val="dk1"/>
              </a:solidFill>
              <a:effectLst/>
              <a:latin typeface="+mn-lt"/>
              <a:ea typeface="+mn-ea"/>
              <a:cs typeface="+mn-cs"/>
            </a:rPr>
            <a:t>」</a:t>
          </a:r>
          <a:r>
            <a:rPr kumimoji="1" lang="ja-JP" altLang="en-US" sz="1000" u="sng">
              <a:solidFill>
                <a:schemeClr val="dk1"/>
              </a:solidFill>
              <a:effectLst/>
              <a:latin typeface="+mn-lt"/>
              <a:ea typeface="+mn-ea"/>
              <a:cs typeface="+mn-cs"/>
            </a:rPr>
            <a:t>の</a:t>
          </a:r>
          <a:r>
            <a:rPr kumimoji="1" lang="ja-JP" altLang="ja-JP" sz="1000" u="sng">
              <a:solidFill>
                <a:schemeClr val="dk1"/>
              </a:solidFill>
              <a:effectLst/>
              <a:latin typeface="+mn-lt"/>
              <a:ea typeface="+mn-ea"/>
              <a:cs typeface="+mn-cs"/>
            </a:rPr>
            <a:t>行を追加する場合</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①</a:t>
          </a:r>
          <a:r>
            <a:rPr kumimoji="1" lang="en-US" altLang="ja-JP" sz="1000">
              <a:solidFill>
                <a:schemeClr val="dk1"/>
              </a:solidFill>
              <a:effectLst/>
              <a:latin typeface="+mn-lt"/>
              <a:ea typeface="+mn-ea"/>
              <a:cs typeface="+mn-cs"/>
            </a:rPr>
            <a:t>22</a:t>
          </a:r>
          <a:r>
            <a:rPr kumimoji="1" lang="ja-JP" altLang="ja-JP" sz="1000" b="0">
              <a:solidFill>
                <a:schemeClr val="dk1"/>
              </a:solidFill>
              <a:effectLst/>
              <a:latin typeface="+mn-lt"/>
              <a:ea typeface="+mn-ea"/>
              <a:cs typeface="+mn-cs"/>
            </a:rPr>
            <a:t>行</a:t>
          </a:r>
          <a:r>
            <a:rPr kumimoji="1" lang="ja-JP" altLang="en-US" sz="1000" b="0">
              <a:solidFill>
                <a:schemeClr val="dk1"/>
              </a:solidFill>
              <a:effectLst/>
              <a:latin typeface="+mn-lt"/>
              <a:ea typeface="+mn-ea"/>
              <a:cs typeface="+mn-cs"/>
            </a:rPr>
            <a:t>目</a:t>
          </a:r>
          <a:r>
            <a:rPr kumimoji="1" lang="ja-JP" altLang="ja-JP" sz="1000">
              <a:solidFill>
                <a:schemeClr val="dk1"/>
              </a:solidFill>
              <a:effectLst/>
              <a:latin typeface="+mn-lt"/>
              <a:ea typeface="+mn-ea"/>
              <a:cs typeface="+mn-cs"/>
            </a:rPr>
            <a:t>を選択して「コピー」</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②「ホーム」タブの「挿入」ボタンを押す</a:t>
          </a:r>
          <a:endParaRPr lang="ja-JP" altLang="ja-JP" sz="1000">
            <a:effectLst/>
          </a:endParaRPr>
        </a:p>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灰色のセルは自動入力です。</a:t>
          </a:r>
          <a:endParaRPr lang="ja-JP" altLang="ja-JP" sz="1000">
            <a:effectLst/>
          </a:endParaRPr>
        </a:p>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行の追加等で自動計算がずれる可能性があるので、</a:t>
          </a:r>
          <a:endParaRPr kumimoji="1" lang="en-US" altLang="ja-JP" sz="1000" b="0">
            <a:solidFill>
              <a:schemeClr val="dk1"/>
            </a:solidFill>
            <a:effectLst/>
            <a:latin typeface="+mn-lt"/>
            <a:ea typeface="+mn-ea"/>
            <a:cs typeface="+mn-cs"/>
          </a:endParaRPr>
        </a:p>
        <a:p>
          <a:r>
            <a:rPr kumimoji="1" lang="ja-JP" altLang="en-US" sz="1000" b="0">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入力後は合計</a:t>
          </a:r>
          <a:r>
            <a:rPr kumimoji="1" lang="ja-JP" altLang="en-US" sz="1000" b="1">
              <a:solidFill>
                <a:schemeClr val="dk1"/>
              </a:solidFill>
              <a:effectLst/>
              <a:latin typeface="+mn-lt"/>
              <a:ea typeface="+mn-ea"/>
              <a:cs typeface="+mn-cs"/>
            </a:rPr>
            <a:t>件数</a:t>
          </a:r>
          <a:r>
            <a:rPr kumimoji="1" lang="ja-JP" altLang="ja-JP" sz="1000" b="1">
              <a:solidFill>
                <a:schemeClr val="dk1"/>
              </a:solidFill>
              <a:effectLst/>
              <a:latin typeface="+mn-lt"/>
              <a:ea typeface="+mn-ea"/>
              <a:cs typeface="+mn-cs"/>
            </a:rPr>
            <a:t>を確認してください。</a:t>
          </a:r>
          <a:endParaRPr lang="ja-JP" altLang="ja-JP" sz="1000">
            <a:effectLst/>
          </a:endParaRPr>
        </a:p>
      </xdr:txBody>
    </xdr:sp>
    <xdr:clientData/>
  </xdr:twoCellAnchor>
  <xdr:twoCellAnchor>
    <xdr:from>
      <xdr:col>14</xdr:col>
      <xdr:colOff>552450</xdr:colOff>
      <xdr:row>37</xdr:row>
      <xdr:rowOff>57150</xdr:rowOff>
    </xdr:from>
    <xdr:to>
      <xdr:col>21</xdr:col>
      <xdr:colOff>257175</xdr:colOff>
      <xdr:row>42</xdr:row>
      <xdr:rowOff>142874</xdr:rowOff>
    </xdr:to>
    <xdr:sp macro="" textlink="">
      <xdr:nvSpPr>
        <xdr:cNvPr id="2" name="角丸四角形吹き出し 8">
          <a:extLst>
            <a:ext uri="{FF2B5EF4-FFF2-40B4-BE49-F238E27FC236}">
              <a16:creationId xmlns:a16="http://schemas.microsoft.com/office/drawing/2014/main" id="{00000000-0008-0000-0000-000002000000}"/>
            </a:ext>
          </a:extLst>
        </xdr:cNvPr>
        <xdr:cNvSpPr/>
      </xdr:nvSpPr>
      <xdr:spPr>
        <a:xfrm>
          <a:off x="7191375" y="14249400"/>
          <a:ext cx="3133725" cy="1276349"/>
        </a:xfrm>
        <a:prstGeom prst="wedgeRoundRectCallout">
          <a:avLst>
            <a:gd name="adj1" fmla="val -61867"/>
            <a:gd name="adj2" fmla="val -42610"/>
            <a:gd name="adj3" fmla="val 16667"/>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r>
            <a:rPr kumimoji="1" lang="ja-JP" altLang="ja-JP" sz="1000" u="sng">
              <a:solidFill>
                <a:schemeClr val="dk1"/>
              </a:solidFill>
              <a:effectLst/>
              <a:latin typeface="+mn-lt"/>
              <a:ea typeface="+mn-ea"/>
              <a:cs typeface="+mn-cs"/>
            </a:rPr>
            <a:t>「研究経費」</a:t>
          </a:r>
          <a:r>
            <a:rPr kumimoji="1" lang="ja-JP" altLang="en-US" sz="1000" u="sng">
              <a:solidFill>
                <a:schemeClr val="dk1"/>
              </a:solidFill>
              <a:effectLst/>
              <a:latin typeface="+mn-lt"/>
              <a:ea typeface="+mn-ea"/>
              <a:cs typeface="+mn-cs"/>
            </a:rPr>
            <a:t>の</a:t>
          </a:r>
          <a:r>
            <a:rPr kumimoji="1" lang="ja-JP" altLang="ja-JP" sz="1000" u="sng">
              <a:solidFill>
                <a:schemeClr val="dk1"/>
              </a:solidFill>
              <a:effectLst/>
              <a:latin typeface="+mn-lt"/>
              <a:ea typeface="+mn-ea"/>
              <a:cs typeface="+mn-cs"/>
            </a:rPr>
            <a:t>行を追加する場合</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①</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行</a:t>
          </a:r>
          <a:r>
            <a:rPr kumimoji="1" lang="en-US" altLang="ja-JP" sz="1000">
              <a:solidFill>
                <a:schemeClr val="dk1"/>
              </a:solidFill>
              <a:effectLst/>
              <a:latin typeface="+mn-lt"/>
              <a:ea typeface="+mn-ea"/>
              <a:cs typeface="+mn-cs"/>
            </a:rPr>
            <a:t>39</a:t>
          </a:r>
          <a:r>
            <a:rPr kumimoji="1" lang="ja-JP" altLang="ja-JP" sz="1000" b="0">
              <a:solidFill>
                <a:schemeClr val="dk1"/>
              </a:solidFill>
              <a:effectLst/>
              <a:latin typeface="+mn-lt"/>
              <a:ea typeface="+mn-ea"/>
              <a:cs typeface="+mn-cs"/>
            </a:rPr>
            <a:t>行</a:t>
          </a:r>
          <a:r>
            <a:rPr kumimoji="1" lang="ja-JP" altLang="en-US" sz="1000" b="0">
              <a:solidFill>
                <a:schemeClr val="dk1"/>
              </a:solidFill>
              <a:effectLst/>
              <a:latin typeface="+mn-lt"/>
              <a:ea typeface="+mn-ea"/>
              <a:cs typeface="+mn-cs"/>
            </a:rPr>
            <a:t>目</a:t>
          </a:r>
          <a:r>
            <a:rPr kumimoji="1" lang="ja-JP" altLang="ja-JP" sz="1000">
              <a:solidFill>
                <a:schemeClr val="dk1"/>
              </a:solidFill>
              <a:effectLst/>
              <a:latin typeface="+mn-lt"/>
              <a:ea typeface="+mn-ea"/>
              <a:cs typeface="+mn-cs"/>
            </a:rPr>
            <a:t>を選択して「コピー」</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②「ホーム」タブの「挿入」ボタンを押す</a:t>
          </a:r>
          <a:endParaRPr lang="ja-JP" altLang="ja-JP" sz="1000">
            <a:effectLst/>
          </a:endParaRPr>
        </a:p>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灰色のセルは自動入力です。</a:t>
          </a:r>
          <a:endParaRPr lang="ja-JP" altLang="ja-JP" sz="1000">
            <a:effectLst/>
          </a:endParaRPr>
        </a:p>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行の追加等で自動計算がずれる可能性があるので、</a:t>
          </a:r>
          <a:r>
            <a:rPr kumimoji="1" lang="ja-JP" altLang="ja-JP" sz="1000" b="1">
              <a:solidFill>
                <a:schemeClr val="dk1"/>
              </a:solidFill>
              <a:effectLst/>
              <a:latin typeface="+mn-lt"/>
              <a:ea typeface="+mn-ea"/>
              <a:cs typeface="+mn-cs"/>
            </a:rPr>
            <a:t>入力後は合計金額を確認してください。</a:t>
          </a:r>
          <a:endParaRPr lang="ja-JP" altLang="ja-JP" sz="1000">
            <a:effectLst/>
          </a:endParaRPr>
        </a:p>
      </xdr:txBody>
    </xdr:sp>
    <xdr:clientData/>
  </xdr:twoCellAnchor>
  <xdr:twoCellAnchor>
    <xdr:from>
      <xdr:col>14</xdr:col>
      <xdr:colOff>161925</xdr:colOff>
      <xdr:row>4</xdr:row>
      <xdr:rowOff>28575</xdr:rowOff>
    </xdr:from>
    <xdr:to>
      <xdr:col>14</xdr:col>
      <xdr:colOff>409575</xdr:colOff>
      <xdr:row>11</xdr:row>
      <xdr:rowOff>238125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6800850" y="1104900"/>
          <a:ext cx="247650" cy="2124075"/>
        </a:xfrm>
        <a:prstGeom prst="rightBrace">
          <a:avLst/>
        </a:prstGeom>
        <a:ln w="38100">
          <a:solidFill>
            <a:srgbClr val="00B0F0"/>
          </a:solidFill>
        </a:ln>
        <a:effectLst>
          <a:glow rad="228600">
            <a:schemeClr val="bg1">
              <a:alpha val="40000"/>
            </a:schemeClr>
          </a:glo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547007</xdr:colOff>
      <xdr:row>6</xdr:row>
      <xdr:rowOff>114300</xdr:rowOff>
    </xdr:from>
    <xdr:to>
      <xdr:col>20</xdr:col>
      <xdr:colOff>669470</xdr:colOff>
      <xdr:row>9</xdr:row>
      <xdr:rowOff>209550</xdr:rowOff>
    </xdr:to>
    <xdr:sp macro="" textlink="">
      <xdr:nvSpPr>
        <xdr:cNvPr id="5" name="角丸四角形吹き出し 12">
          <a:extLst>
            <a:ext uri="{FF2B5EF4-FFF2-40B4-BE49-F238E27FC236}">
              <a16:creationId xmlns:a16="http://schemas.microsoft.com/office/drawing/2014/main" id="{00000000-0008-0000-0000-000005000000}"/>
            </a:ext>
          </a:extLst>
        </xdr:cNvPr>
        <xdr:cNvSpPr/>
      </xdr:nvSpPr>
      <xdr:spPr>
        <a:xfrm>
          <a:off x="7185932" y="1704975"/>
          <a:ext cx="2865663" cy="981075"/>
        </a:xfrm>
        <a:prstGeom prst="roundRect">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r>
            <a:rPr kumimoji="1" lang="ja-JP" altLang="en-US" sz="1000" b="1" u="none">
              <a:solidFill>
                <a:schemeClr val="dk1"/>
              </a:solidFill>
              <a:effectLst/>
              <a:latin typeface="+mn-lt"/>
              <a:ea typeface="+mn-ea"/>
              <a:cs typeface="+mn-cs"/>
            </a:rPr>
            <a:t>課題</a:t>
          </a:r>
          <a:r>
            <a:rPr kumimoji="1" lang="en-US" altLang="ja-JP" sz="1000" b="1" u="none">
              <a:solidFill>
                <a:schemeClr val="dk1"/>
              </a:solidFill>
              <a:effectLst/>
              <a:latin typeface="+mn-lt"/>
              <a:ea typeface="+mn-ea"/>
              <a:cs typeface="+mn-cs"/>
            </a:rPr>
            <a:t>ID</a:t>
          </a:r>
          <a:r>
            <a:rPr kumimoji="1" lang="ja-JP" altLang="en-US" sz="1000" u="none">
              <a:solidFill>
                <a:schemeClr val="dk1"/>
              </a:solidFill>
              <a:effectLst/>
              <a:latin typeface="+mn-lt"/>
              <a:ea typeface="+mn-ea"/>
              <a:cs typeface="+mn-cs"/>
            </a:rPr>
            <a:t>と</a:t>
          </a:r>
          <a:r>
            <a:rPr kumimoji="1" lang="ja-JP" altLang="en-US" sz="1000" b="1" u="none">
              <a:solidFill>
                <a:schemeClr val="dk1"/>
              </a:solidFill>
              <a:effectLst/>
              <a:latin typeface="+mn-lt"/>
              <a:ea typeface="+mn-ea"/>
              <a:cs typeface="+mn-cs"/>
            </a:rPr>
            <a:t>氏名（空白無しフルネーム）</a:t>
          </a:r>
          <a:r>
            <a:rPr kumimoji="1" lang="ja-JP" altLang="en-US" sz="1000" u="none">
              <a:solidFill>
                <a:schemeClr val="dk1"/>
              </a:solidFill>
              <a:effectLst/>
              <a:latin typeface="+mn-lt"/>
              <a:ea typeface="+mn-ea"/>
              <a:cs typeface="+mn-cs"/>
            </a:rPr>
            <a:t>を記入すると、灰色のセルは自動入力されます。</a:t>
          </a:r>
          <a:endParaRPr kumimoji="1" lang="en-US" altLang="ja-JP" sz="1000" u="none">
            <a:solidFill>
              <a:schemeClr val="dk1"/>
            </a:solidFill>
            <a:effectLst/>
            <a:latin typeface="+mn-lt"/>
            <a:ea typeface="+mn-ea"/>
            <a:cs typeface="+mn-cs"/>
          </a:endParaRPr>
        </a:p>
        <a:p>
          <a:r>
            <a:rPr kumimoji="1" lang="ja-JP" altLang="en-US" sz="1000" u="none">
              <a:solidFill>
                <a:schemeClr val="dk1"/>
              </a:solidFill>
              <a:effectLst/>
              <a:latin typeface="+mn-lt"/>
              <a:ea typeface="+mn-ea"/>
              <a:cs typeface="+mn-cs"/>
            </a:rPr>
            <a:t>自身の所属に修正が必要な場合は手打ちでご入力ください。</a:t>
          </a:r>
          <a:endParaRPr lang="ja-JP" altLang="ja-JP" sz="1000" u="none">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28575</xdr:colOff>
      <xdr:row>5</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2353925"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22</xdr:col>
      <xdr:colOff>28575</xdr:colOff>
      <xdr:row>61</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2353925" y="492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22</xdr:col>
      <xdr:colOff>28575</xdr:colOff>
      <xdr:row>5</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226820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22</xdr:col>
      <xdr:colOff>28575</xdr:colOff>
      <xdr:row>61</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2268200" y="492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22</xdr:col>
      <xdr:colOff>28575</xdr:colOff>
      <xdr:row>5</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26820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22</xdr:col>
      <xdr:colOff>28575</xdr:colOff>
      <xdr:row>61</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268200" y="492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4</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439775"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4</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3439775"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27</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343977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27</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3439775" y="238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50</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3439775" y="439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50</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3439775" y="439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54</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3439775" y="475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54</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3439775" y="475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58</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3439775" y="5085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58</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3439775" y="5085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62</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3439775"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21</xdr:col>
      <xdr:colOff>28575</xdr:colOff>
      <xdr:row>62</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3439775"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12</xdr:col>
      <xdr:colOff>1479176</xdr:colOff>
      <xdr:row>0</xdr:row>
      <xdr:rowOff>268941</xdr:rowOff>
    </xdr:from>
    <xdr:to>
      <xdr:col>15</xdr:col>
      <xdr:colOff>672351</xdr:colOff>
      <xdr:row>2</xdr:row>
      <xdr:rowOff>280147</xdr:rowOff>
    </xdr:to>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6420970" y="268941"/>
          <a:ext cx="2622175" cy="896471"/>
        </a:xfrm>
        <a:prstGeom prst="wedgeRectCallout">
          <a:avLst>
            <a:gd name="adj1" fmla="val 59655"/>
            <a:gd name="adj2" fmla="val 42045"/>
          </a:avLst>
        </a:prstGeom>
        <a:solidFill>
          <a:srgbClr val="FF66FF"/>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600" b="1">
              <a:solidFill>
                <a:schemeClr val="bg1"/>
              </a:solidFill>
            </a:rPr>
            <a:t>受入研究者の氏名の間の空白（スペース）をなくすこと。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HASE.Masashi@nims.go.jp" TargetMode="External"/><Relationship Id="rId13" Type="http://schemas.openxmlformats.org/officeDocument/2006/relationships/hyperlink" Target="mailto:sishii@nims.go.jp" TargetMode="External"/><Relationship Id="rId18" Type="http://schemas.openxmlformats.org/officeDocument/2006/relationships/comments" Target="../comments1.xml"/><Relationship Id="rId3" Type="http://schemas.openxmlformats.org/officeDocument/2006/relationships/hyperlink" Target="mailto:KUWATA.Naoaki@nims.go.jp" TargetMode="External"/><Relationship Id="rId7" Type="http://schemas.openxmlformats.org/officeDocument/2006/relationships/hyperlink" Target="mailto:SAKURABA.Yuya@nims.go.jp" TargetMode="External"/><Relationship Id="rId12" Type="http://schemas.openxmlformats.org/officeDocument/2006/relationships/hyperlink" Target="mailto:MURAKAMI.Hideyuki@nims.go.jp" TargetMode="External"/><Relationship Id="rId17" Type="http://schemas.openxmlformats.org/officeDocument/2006/relationships/vmlDrawing" Target="../drawings/vmlDrawing2.vml"/><Relationship Id="rId2" Type="http://schemas.openxmlformats.org/officeDocument/2006/relationships/hyperlink" Target="mailto:MITSUISHI.Kazutaka@nims.go.jp" TargetMode="External"/><Relationship Id="rId16" Type="http://schemas.openxmlformats.org/officeDocument/2006/relationships/drawing" Target="../drawings/drawing2.xml"/><Relationship Id="rId1" Type="http://schemas.openxmlformats.org/officeDocument/2006/relationships/hyperlink" Target="mailto:KIKUCHI.Akihiro@nims.go.jp" TargetMode="External"/><Relationship Id="rId6" Type="http://schemas.openxmlformats.org/officeDocument/2006/relationships/hyperlink" Target="mailto:HATAKEYAMA.Tomotaka@nims.go.jp" TargetMode="External"/><Relationship Id="rId11" Type="http://schemas.openxmlformats.org/officeDocument/2006/relationships/hyperlink" Target="mailto:OSADA.Toshio@nims.go.jp" TargetMode="External"/><Relationship Id="rId5" Type="http://schemas.openxmlformats.org/officeDocument/2006/relationships/hyperlink" Target="mailto:OHMURA.Takahito@nims.go.jp" TargetMode="External"/><Relationship Id="rId15" Type="http://schemas.openxmlformats.org/officeDocument/2006/relationships/hyperlink" Target="mailto:YAMAZAKI.Tomohiko@nims.go.jp" TargetMode="External"/><Relationship Id="rId10" Type="http://schemas.openxmlformats.org/officeDocument/2006/relationships/hyperlink" Target="mailto:ODE.Machiko@nims.go.jp" TargetMode="External"/><Relationship Id="rId4" Type="http://schemas.openxmlformats.org/officeDocument/2006/relationships/hyperlink" Target="mailto:YANAGIDA.Masatoshi@nims.go.jp" TargetMode="External"/><Relationship Id="rId9" Type="http://schemas.openxmlformats.org/officeDocument/2006/relationships/hyperlink" Target="mailto:TAKEGUCHI.Masaki@nims.go.jp" TargetMode="External"/><Relationship Id="rId14" Type="http://schemas.openxmlformats.org/officeDocument/2006/relationships/hyperlink" Target="mailto:yamaguchi.takahide@nims.g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1"/>
  <sheetViews>
    <sheetView tabSelected="1" view="pageBreakPreview" zoomScaleNormal="100" zoomScaleSheetLayoutView="100" workbookViewId="0">
      <selection activeCell="S14" sqref="S14"/>
    </sheetView>
  </sheetViews>
  <sheetFormatPr defaultColWidth="9" defaultRowHeight="20.25" customHeight="1"/>
  <cols>
    <col min="1" max="1" width="9.90625" style="124" customWidth="1"/>
    <col min="2" max="2" width="9.90625" style="69" customWidth="1"/>
    <col min="3" max="3" width="5.6328125" style="124" customWidth="1"/>
    <col min="4" max="7" width="5" style="129" customWidth="1"/>
    <col min="8" max="8" width="5" style="130" customWidth="1"/>
    <col min="9" max="10" width="5" style="129" customWidth="1"/>
    <col min="11" max="12" width="5.453125" style="129" customWidth="1"/>
    <col min="13" max="13" width="3.1796875" style="129" customWidth="1"/>
    <col min="14" max="14" width="12.453125" style="124" customWidth="1"/>
    <col min="15" max="15" width="9" style="124"/>
    <col min="16" max="17" width="9" style="124" hidden="1" customWidth="1"/>
    <col min="18" max="16384" width="9" style="124"/>
  </cols>
  <sheetData>
    <row r="1" spans="1:18" s="65" customFormat="1" ht="16.5" customHeight="1">
      <c r="A1" s="64" t="s">
        <v>30</v>
      </c>
      <c r="D1" s="66"/>
      <c r="E1" s="66"/>
      <c r="F1" s="66"/>
      <c r="G1" s="66"/>
      <c r="H1" s="67"/>
      <c r="I1" s="66"/>
      <c r="J1" s="66"/>
      <c r="K1" s="66"/>
      <c r="L1" s="66"/>
      <c r="M1" s="66"/>
      <c r="N1" s="68" t="s">
        <v>139</v>
      </c>
    </row>
    <row r="2" spans="1:18" s="69" customFormat="1" ht="27.75" customHeight="1">
      <c r="A2" s="230" t="s">
        <v>128</v>
      </c>
      <c r="B2" s="230"/>
      <c r="C2" s="230"/>
      <c r="D2" s="230"/>
      <c r="E2" s="230"/>
      <c r="F2" s="230"/>
      <c r="G2" s="230"/>
      <c r="H2" s="230"/>
      <c r="I2" s="230"/>
      <c r="J2" s="230"/>
      <c r="K2" s="230"/>
      <c r="L2" s="230"/>
      <c r="M2" s="230"/>
      <c r="N2" s="230"/>
    </row>
    <row r="3" spans="1:18" s="69" customFormat="1" ht="27.75" customHeight="1">
      <c r="A3" s="250" t="s">
        <v>67</v>
      </c>
      <c r="B3" s="250"/>
      <c r="C3" s="250"/>
      <c r="D3" s="250"/>
      <c r="E3" s="250"/>
      <c r="F3" s="250"/>
      <c r="G3" s="250"/>
      <c r="H3" s="250"/>
      <c r="I3" s="250"/>
      <c r="J3" s="250"/>
      <c r="K3" s="250"/>
      <c r="L3" s="250"/>
      <c r="M3" s="250"/>
      <c r="N3" s="250"/>
    </row>
    <row r="4" spans="1:18" s="69" customFormat="1" ht="12.75" customHeight="1">
      <c r="A4" s="207" t="s">
        <v>149</v>
      </c>
      <c r="B4" s="207"/>
      <c r="D4" s="70"/>
      <c r="E4" s="70"/>
      <c r="F4" s="70"/>
      <c r="G4" s="70"/>
      <c r="H4" s="71"/>
      <c r="I4" s="70"/>
      <c r="J4" s="70"/>
      <c r="K4" s="70"/>
      <c r="L4" s="70"/>
      <c r="M4" s="70"/>
    </row>
    <row r="5" spans="1:18" s="69" customFormat="1" ht="20.25" customHeight="1">
      <c r="A5" s="244" t="s">
        <v>19</v>
      </c>
      <c r="B5" s="246"/>
      <c r="C5" s="247" t="str">
        <f>IF($C$10=VLOOKUP($E$6,申請一覧!B:BA,16,0),VLOOKUP($E$6,申請一覧!B:BA,2,0),"")</f>
        <v/>
      </c>
      <c r="D5" s="248"/>
      <c r="E5" s="248"/>
      <c r="F5" s="248"/>
      <c r="G5" s="249"/>
      <c r="H5" s="244" t="s">
        <v>22</v>
      </c>
      <c r="I5" s="245"/>
      <c r="J5" s="246"/>
      <c r="K5" s="231" t="s">
        <v>31</v>
      </c>
      <c r="L5" s="232"/>
      <c r="M5" s="72" t="s">
        <v>20</v>
      </c>
      <c r="N5" s="73" t="s">
        <v>31</v>
      </c>
      <c r="P5" s="74" t="s">
        <v>39</v>
      </c>
      <c r="Q5" s="75">
        <f>VALUE(B25)</f>
        <v>0</v>
      </c>
    </row>
    <row r="6" spans="1:18" s="69" customFormat="1" ht="20.25" customHeight="1">
      <c r="A6" s="244" t="s">
        <v>32</v>
      </c>
      <c r="B6" s="246"/>
      <c r="C6" s="202" t="s">
        <v>129</v>
      </c>
      <c r="D6" s="203"/>
      <c r="E6" s="181"/>
      <c r="F6" s="181"/>
      <c r="G6" s="182"/>
      <c r="H6" s="244" t="s">
        <v>23</v>
      </c>
      <c r="I6" s="245"/>
      <c r="J6" s="246"/>
      <c r="K6" s="235" t="str">
        <f>IF($C$10=VLOOKUP($E$6,申請一覧!B:BA,16,0),VLOOKUP($E$6,申請一覧!B:BA,50,0),"")</f>
        <v/>
      </c>
      <c r="L6" s="235"/>
      <c r="M6" s="236"/>
      <c r="N6" s="76" t="s">
        <v>24</v>
      </c>
      <c r="P6" s="74" t="s">
        <v>45</v>
      </c>
      <c r="Q6" s="75">
        <f>VALUE(E25)</f>
        <v>0</v>
      </c>
    </row>
    <row r="7" spans="1:18" s="69" customFormat="1" ht="29.25" customHeight="1">
      <c r="A7" s="233" t="s">
        <v>18</v>
      </c>
      <c r="B7" s="233"/>
      <c r="C7" s="234" t="str">
        <f>IF($C$10=VLOOKUP($E$6,申請一覧!B:BA,16,0),VLOOKUP($E$6,申請一覧!B:BA,12,0),"")</f>
        <v/>
      </c>
      <c r="D7" s="234"/>
      <c r="E7" s="234"/>
      <c r="F7" s="234"/>
      <c r="G7" s="234"/>
      <c r="H7" s="234"/>
      <c r="I7" s="234"/>
      <c r="J7" s="234"/>
      <c r="K7" s="234"/>
      <c r="L7" s="234"/>
      <c r="M7" s="234"/>
      <c r="N7" s="234"/>
      <c r="P7" s="74" t="s">
        <v>46</v>
      </c>
      <c r="Q7" s="75">
        <f>VALUE(I25)</f>
        <v>0</v>
      </c>
    </row>
    <row r="8" spans="1:18" s="69" customFormat="1" ht="20.25" customHeight="1">
      <c r="A8" s="225" t="s">
        <v>17</v>
      </c>
      <c r="B8" s="77" t="s">
        <v>0</v>
      </c>
      <c r="C8" s="251" t="str">
        <f>IF($C$10=VLOOKUP($E$6,申請一覧!B:BA,16,0),VLOOKUP($E$6,申請一覧!B:BA,21,0),"")</f>
        <v/>
      </c>
      <c r="D8" s="251"/>
      <c r="E8" s="251"/>
      <c r="F8" s="251"/>
      <c r="G8" s="251"/>
      <c r="H8" s="251"/>
      <c r="I8" s="251"/>
      <c r="J8" s="251"/>
      <c r="K8" s="251"/>
      <c r="L8" s="251"/>
      <c r="M8" s="251"/>
      <c r="N8" s="252"/>
      <c r="P8" s="74" t="s">
        <v>47</v>
      </c>
      <c r="Q8" s="75">
        <f>VALUE(M25)</f>
        <v>0</v>
      </c>
    </row>
    <row r="9" spans="1:18" s="69" customFormat="1" ht="20.25" customHeight="1">
      <c r="A9" s="226"/>
      <c r="B9" s="78" t="s">
        <v>5</v>
      </c>
      <c r="C9" s="239" t="str">
        <f>IF($C$10=VLOOKUP($E$6,申請一覧!B:BA,16,0),VLOOKUP($E$6,申請一覧!B:BA,19,0),"")</f>
        <v/>
      </c>
      <c r="D9" s="239"/>
      <c r="E9" s="239"/>
      <c r="F9" s="239"/>
      <c r="G9" s="239"/>
      <c r="H9" s="240"/>
      <c r="I9" s="237" t="s">
        <v>25</v>
      </c>
      <c r="J9" s="238"/>
      <c r="K9" s="241" t="str">
        <f>IF($C$10=VLOOKUP($E$6,申請一覧!B:BA,16,0),VLOOKUP($E$6,申請一覧!B:BA,20,0),"")</f>
        <v/>
      </c>
      <c r="L9" s="242"/>
      <c r="M9" s="242"/>
      <c r="N9" s="243"/>
      <c r="P9" s="74" t="s">
        <v>137</v>
      </c>
      <c r="Q9" s="75">
        <f>N44</f>
        <v>0</v>
      </c>
    </row>
    <row r="10" spans="1:18" s="69" customFormat="1" ht="20.25" customHeight="1">
      <c r="A10" s="225" t="s">
        <v>16</v>
      </c>
      <c r="B10" s="79" t="s">
        <v>0</v>
      </c>
      <c r="C10" s="198"/>
      <c r="D10" s="199"/>
      <c r="E10" s="199"/>
      <c r="F10" s="199"/>
      <c r="G10" s="199"/>
      <c r="H10" s="199"/>
      <c r="I10" s="199"/>
      <c r="J10" s="199"/>
      <c r="K10" s="199"/>
      <c r="L10" s="199"/>
      <c r="M10" s="199"/>
      <c r="N10" s="199"/>
      <c r="P10" s="74" t="s">
        <v>138</v>
      </c>
      <c r="Q10" s="75">
        <f>VALUE(G44)</f>
        <v>0</v>
      </c>
    </row>
    <row r="11" spans="1:18" s="69" customFormat="1" ht="20.25" customHeight="1">
      <c r="A11" s="226"/>
      <c r="B11" s="80" t="s">
        <v>1</v>
      </c>
      <c r="C11" s="200" t="str">
        <f>IF($C$10=VLOOKUP($E$6,申請一覧!B:BA,16,0),VLOOKUP($E$6,申請一覧!B:BA,13,0),"")</f>
        <v/>
      </c>
      <c r="D11" s="201"/>
      <c r="E11" s="201"/>
      <c r="F11" s="201"/>
      <c r="G11" s="201"/>
      <c r="H11" s="201"/>
      <c r="I11" s="201"/>
      <c r="J11" s="201"/>
      <c r="K11" s="201"/>
      <c r="L11" s="201"/>
      <c r="M11" s="201"/>
      <c r="N11" s="201"/>
      <c r="P11" s="74" t="s">
        <v>21</v>
      </c>
      <c r="Q11" s="81" t="str">
        <f>IF(A47=TRUE,"NIMS",IF(A48=TRUE,"共有",IF(A49=TRUE,"なし","0")))</f>
        <v>0</v>
      </c>
    </row>
    <row r="12" spans="1:18" s="69" customFormat="1" ht="20.25" customHeight="1">
      <c r="A12" s="227"/>
      <c r="B12" s="82" t="s">
        <v>2</v>
      </c>
      <c r="C12" s="220" t="str">
        <f>IF($C$10=VLOOKUP($E$6,申請一覧!B:BA,16,0),VLOOKUP($E$6,申請一覧!B:BA,14,0),"")</f>
        <v/>
      </c>
      <c r="D12" s="221"/>
      <c r="E12" s="221"/>
      <c r="F12" s="221"/>
      <c r="G12" s="221"/>
      <c r="H12" s="222"/>
      <c r="I12" s="223" t="s">
        <v>3</v>
      </c>
      <c r="J12" s="224"/>
      <c r="K12" s="213" t="str">
        <f>IF($C$10=VLOOKUP($E$6,申請一覧!B:BA,16,0),VLOOKUP($E$6,申請一覧!B:BA,15,0),"")</f>
        <v/>
      </c>
      <c r="L12" s="214"/>
      <c r="M12" s="214"/>
      <c r="N12" s="214"/>
      <c r="P12" s="69" t="s">
        <v>130</v>
      </c>
      <c r="Q12" s="75">
        <f>VALUE(A51)</f>
        <v>0</v>
      </c>
    </row>
    <row r="13" spans="1:18" s="69" customFormat="1" ht="19.5" customHeight="1">
      <c r="A13" s="83" t="s">
        <v>66</v>
      </c>
      <c r="B13" s="84"/>
      <c r="C13" s="84"/>
      <c r="D13" s="84"/>
      <c r="E13" s="84"/>
      <c r="F13" s="84"/>
      <c r="G13" s="84"/>
      <c r="H13" s="84"/>
      <c r="I13" s="84"/>
      <c r="J13" s="84"/>
      <c r="K13" s="84"/>
      <c r="L13" s="84"/>
      <c r="M13" s="84"/>
      <c r="N13" s="85"/>
      <c r="P13" s="86"/>
      <c r="Q13" s="87"/>
    </row>
    <row r="14" spans="1:18" s="69" customFormat="1" ht="207.75" customHeight="1">
      <c r="A14" s="215"/>
      <c r="B14" s="216"/>
      <c r="C14" s="216"/>
      <c r="D14" s="216"/>
      <c r="E14" s="216"/>
      <c r="F14" s="216"/>
      <c r="G14" s="216"/>
      <c r="H14" s="216"/>
      <c r="I14" s="216"/>
      <c r="J14" s="216"/>
      <c r="K14" s="216"/>
      <c r="L14" s="216"/>
      <c r="M14" s="216"/>
      <c r="N14" s="217"/>
      <c r="P14" s="74"/>
      <c r="Q14" s="88"/>
    </row>
    <row r="15" spans="1:18" s="69" customFormat="1" ht="60" customHeight="1">
      <c r="A15" s="190" t="s">
        <v>140</v>
      </c>
      <c r="B15" s="191"/>
      <c r="C15" s="191"/>
      <c r="D15" s="191"/>
      <c r="E15" s="191"/>
      <c r="F15" s="191"/>
      <c r="G15" s="191"/>
      <c r="H15" s="191"/>
      <c r="I15" s="191"/>
      <c r="J15" s="191"/>
      <c r="K15" s="191"/>
      <c r="L15" s="191"/>
      <c r="M15" s="191"/>
      <c r="N15" s="192"/>
      <c r="P15" s="74"/>
      <c r="Q15" s="88"/>
      <c r="R15" s="89"/>
    </row>
    <row r="16" spans="1:18" s="69" customFormat="1" ht="19.5" customHeight="1">
      <c r="A16" s="90" t="s">
        <v>49</v>
      </c>
      <c r="B16" s="90" t="s">
        <v>33</v>
      </c>
      <c r="C16" s="91" t="s">
        <v>71</v>
      </c>
      <c r="D16" s="193" t="s">
        <v>48</v>
      </c>
      <c r="E16" s="193"/>
      <c r="F16" s="193"/>
      <c r="G16" s="193"/>
      <c r="H16" s="193"/>
      <c r="I16" s="193"/>
      <c r="J16" s="193"/>
      <c r="K16" s="193"/>
      <c r="L16" s="193"/>
      <c r="M16" s="193"/>
      <c r="N16" s="194"/>
      <c r="P16" s="86"/>
      <c r="Q16" s="87"/>
      <c r="R16" s="89"/>
    </row>
    <row r="17" spans="1:21" s="89" customFormat="1" ht="27" customHeight="1">
      <c r="A17" s="92" t="s">
        <v>39</v>
      </c>
      <c r="B17" s="92" t="s">
        <v>51</v>
      </c>
      <c r="C17" s="93" t="s">
        <v>68</v>
      </c>
      <c r="D17" s="195" t="s">
        <v>58</v>
      </c>
      <c r="E17" s="195"/>
      <c r="F17" s="195"/>
      <c r="G17" s="195"/>
      <c r="H17" s="195"/>
      <c r="I17" s="195"/>
      <c r="J17" s="195"/>
      <c r="K17" s="195"/>
      <c r="L17" s="195"/>
      <c r="M17" s="195"/>
      <c r="N17" s="196"/>
      <c r="P17" s="86"/>
      <c r="Q17" s="87"/>
      <c r="R17" s="69"/>
    </row>
    <row r="18" spans="1:21" s="89" customFormat="1" ht="27" customHeight="1">
      <c r="A18" s="94" t="s">
        <v>35</v>
      </c>
      <c r="B18" s="93" t="s">
        <v>53</v>
      </c>
      <c r="C18" s="93" t="s">
        <v>68</v>
      </c>
      <c r="D18" s="187" t="s">
        <v>59</v>
      </c>
      <c r="E18" s="187"/>
      <c r="F18" s="187"/>
      <c r="G18" s="187"/>
      <c r="H18" s="187"/>
      <c r="I18" s="187"/>
      <c r="J18" s="187"/>
      <c r="K18" s="187"/>
      <c r="L18" s="187"/>
      <c r="M18" s="187"/>
      <c r="N18" s="197"/>
      <c r="P18" s="86"/>
      <c r="Q18" s="87"/>
      <c r="R18" s="69"/>
    </row>
    <row r="19" spans="1:21" s="69" customFormat="1" ht="27" customHeight="1">
      <c r="A19" s="95" t="s">
        <v>50</v>
      </c>
      <c r="B19" s="93" t="s">
        <v>55</v>
      </c>
      <c r="C19" s="93" t="s">
        <v>69</v>
      </c>
      <c r="D19" s="187" t="s">
        <v>60</v>
      </c>
      <c r="E19" s="187"/>
      <c r="F19" s="187"/>
      <c r="G19" s="187"/>
      <c r="H19" s="187"/>
      <c r="I19" s="187"/>
      <c r="J19" s="187"/>
      <c r="K19" s="187"/>
      <c r="L19" s="187"/>
      <c r="M19" s="187"/>
      <c r="N19" s="188"/>
      <c r="P19" s="86"/>
      <c r="Q19" s="87"/>
    </row>
    <row r="20" spans="1:21" s="69" customFormat="1" ht="27" customHeight="1">
      <c r="A20" s="96"/>
      <c r="B20" s="97"/>
      <c r="C20" s="97"/>
      <c r="D20" s="179" t="s">
        <v>57</v>
      </c>
      <c r="E20" s="179"/>
      <c r="F20" s="179"/>
      <c r="G20" s="179"/>
      <c r="H20" s="179"/>
      <c r="I20" s="179"/>
      <c r="J20" s="179"/>
      <c r="K20" s="179"/>
      <c r="L20" s="179"/>
      <c r="M20" s="179"/>
      <c r="N20" s="189"/>
      <c r="P20" s="86"/>
      <c r="Q20" s="87"/>
    </row>
    <row r="21" spans="1:21" s="69" customFormat="1" ht="27" customHeight="1">
      <c r="A21" s="98"/>
      <c r="B21" s="97"/>
      <c r="C21" s="97"/>
      <c r="D21" s="179"/>
      <c r="E21" s="179"/>
      <c r="F21" s="179"/>
      <c r="G21" s="179"/>
      <c r="H21" s="179"/>
      <c r="I21" s="179"/>
      <c r="J21" s="179"/>
      <c r="K21" s="179"/>
      <c r="L21" s="179"/>
      <c r="M21" s="179"/>
      <c r="N21" s="180"/>
      <c r="P21" s="86"/>
      <c r="Q21" s="87"/>
    </row>
    <row r="22" spans="1:21" s="69" customFormat="1" ht="27" customHeight="1">
      <c r="A22" s="98"/>
      <c r="B22" s="97"/>
      <c r="C22" s="97"/>
      <c r="D22" s="179"/>
      <c r="E22" s="179"/>
      <c r="F22" s="179"/>
      <c r="G22" s="179"/>
      <c r="H22" s="179"/>
      <c r="I22" s="179"/>
      <c r="J22" s="179"/>
      <c r="K22" s="179"/>
      <c r="L22" s="179"/>
      <c r="M22" s="179"/>
      <c r="N22" s="180"/>
      <c r="P22" s="86"/>
      <c r="Q22" s="87"/>
    </row>
    <row r="23" spans="1:21" s="69" customFormat="1" ht="27" customHeight="1">
      <c r="A23" s="98"/>
      <c r="B23" s="97"/>
      <c r="C23" s="97"/>
      <c r="D23" s="179"/>
      <c r="E23" s="179"/>
      <c r="F23" s="179"/>
      <c r="G23" s="179"/>
      <c r="H23" s="179"/>
      <c r="I23" s="179"/>
      <c r="J23" s="179"/>
      <c r="K23" s="179"/>
      <c r="L23" s="179"/>
      <c r="M23" s="179"/>
      <c r="N23" s="180"/>
    </row>
    <row r="24" spans="1:21" s="69" customFormat="1" ht="27" customHeight="1">
      <c r="A24" s="99"/>
      <c r="B24" s="100"/>
      <c r="C24" s="97"/>
      <c r="D24" s="228"/>
      <c r="E24" s="228"/>
      <c r="F24" s="228"/>
      <c r="G24" s="228"/>
      <c r="H24" s="228"/>
      <c r="I24" s="228"/>
      <c r="J24" s="228"/>
      <c r="K24" s="228"/>
      <c r="L24" s="228"/>
      <c r="M24" s="228"/>
      <c r="N24" s="229"/>
    </row>
    <row r="25" spans="1:21" s="69" customFormat="1" ht="24" customHeight="1">
      <c r="A25" s="101" t="s">
        <v>41</v>
      </c>
      <c r="B25" s="102">
        <f>COUNTIF(A20:A24,"口頭発表")</f>
        <v>0</v>
      </c>
      <c r="C25" s="184" t="s">
        <v>42</v>
      </c>
      <c r="D25" s="184"/>
      <c r="E25" s="185">
        <f>COUNTIF(A20:A24,"論文")</f>
        <v>0</v>
      </c>
      <c r="F25" s="185"/>
      <c r="G25" s="184" t="s">
        <v>43</v>
      </c>
      <c r="H25" s="184"/>
      <c r="I25" s="185">
        <f>COUNTIF(A20:A24,"特許")</f>
        <v>0</v>
      </c>
      <c r="J25" s="185"/>
      <c r="K25" s="184" t="s">
        <v>44</v>
      </c>
      <c r="L25" s="184"/>
      <c r="M25" s="185">
        <f>COUNTIF(A20:A24,"その他")</f>
        <v>0</v>
      </c>
      <c r="N25" s="186"/>
    </row>
    <row r="26" spans="1:21" s="69" customFormat="1" ht="19.5" customHeight="1">
      <c r="A26" s="212" t="s">
        <v>61</v>
      </c>
      <c r="B26" s="212"/>
      <c r="C26" s="212"/>
      <c r="D26" s="212"/>
      <c r="E26" s="212"/>
      <c r="F26" s="212"/>
      <c r="G26" s="212"/>
      <c r="H26" s="212"/>
      <c r="I26" s="212"/>
      <c r="J26" s="212"/>
      <c r="K26" s="212"/>
      <c r="L26" s="212"/>
      <c r="M26" s="212"/>
      <c r="N26" s="212"/>
      <c r="U26" s="65"/>
    </row>
    <row r="27" spans="1:21" s="69" customFormat="1" ht="19.5" customHeight="1">
      <c r="A27" s="103" t="s">
        <v>75</v>
      </c>
      <c r="B27" s="104"/>
      <c r="C27" s="104"/>
      <c r="D27" s="104"/>
      <c r="E27" s="104"/>
      <c r="F27" s="104"/>
      <c r="G27" s="104"/>
      <c r="H27" s="104"/>
      <c r="I27" s="104"/>
      <c r="J27" s="104"/>
      <c r="K27" s="104"/>
      <c r="L27" s="104"/>
      <c r="M27" s="104"/>
      <c r="N27" s="105"/>
    </row>
    <row r="28" spans="1:21" s="69" customFormat="1" ht="87" customHeight="1">
      <c r="A28" s="210" t="s">
        <v>62</v>
      </c>
      <c r="B28" s="211"/>
      <c r="C28" s="218" t="s">
        <v>76</v>
      </c>
      <c r="D28" s="218"/>
      <c r="E28" s="218"/>
      <c r="F28" s="218"/>
      <c r="G28" s="218"/>
      <c r="H28" s="218"/>
      <c r="I28" s="218"/>
      <c r="J28" s="218"/>
      <c r="K28" s="218"/>
      <c r="L28" s="218"/>
      <c r="M28" s="218"/>
      <c r="N28" s="219"/>
    </row>
    <row r="29" spans="1:21" s="69" customFormat="1" ht="44.25" customHeight="1">
      <c r="A29" s="106"/>
      <c r="B29" s="107"/>
      <c r="C29" s="208" t="s">
        <v>74</v>
      </c>
      <c r="D29" s="208"/>
      <c r="E29" s="208"/>
      <c r="F29" s="208"/>
      <c r="G29" s="208"/>
      <c r="H29" s="208"/>
      <c r="I29" s="208"/>
      <c r="J29" s="208"/>
      <c r="K29" s="208"/>
      <c r="L29" s="208"/>
      <c r="M29" s="208"/>
      <c r="N29" s="209"/>
    </row>
    <row r="30" spans="1:21" s="69" customFormat="1" ht="23.25" customHeight="1">
      <c r="A30" s="108"/>
      <c r="B30" s="109"/>
      <c r="C30" s="110"/>
      <c r="D30" s="110"/>
      <c r="E30" s="111"/>
      <c r="F30" s="112" t="s">
        <v>29</v>
      </c>
      <c r="G30" s="183">
        <f>VLOOKUP($E$6,申請一覧!$B:$AV,46,0)</f>
        <v>0</v>
      </c>
      <c r="H30" s="183"/>
      <c r="I30" s="113" t="s">
        <v>65</v>
      </c>
      <c r="J30" s="114"/>
      <c r="K30" s="115"/>
      <c r="L30" s="116"/>
      <c r="M30" s="112" t="s">
        <v>26</v>
      </c>
      <c r="N30" s="117"/>
    </row>
    <row r="31" spans="1:21" s="69" customFormat="1" ht="19.5" customHeight="1">
      <c r="A31" s="103" t="s">
        <v>131</v>
      </c>
      <c r="B31" s="104"/>
      <c r="C31" s="104"/>
      <c r="D31" s="104"/>
      <c r="E31" s="104"/>
      <c r="F31" s="104"/>
      <c r="G31" s="104"/>
      <c r="H31" s="104"/>
      <c r="I31" s="104"/>
      <c r="J31" s="104"/>
      <c r="K31" s="104"/>
      <c r="L31" s="104"/>
      <c r="M31" s="104"/>
      <c r="N31" s="105"/>
    </row>
    <row r="32" spans="1:21" s="69" customFormat="1" ht="13.5" customHeight="1">
      <c r="A32" s="141"/>
      <c r="B32" s="142"/>
      <c r="C32" s="143" t="s">
        <v>132</v>
      </c>
      <c r="D32" s="253" t="s">
        <v>133</v>
      </c>
      <c r="E32" s="253"/>
      <c r="F32" s="253"/>
      <c r="G32" s="253"/>
      <c r="H32" s="253"/>
      <c r="I32" s="253"/>
      <c r="J32" s="253"/>
      <c r="K32" s="253"/>
      <c r="L32" s="253"/>
      <c r="M32" s="253"/>
      <c r="N32" s="144"/>
    </row>
    <row r="33" spans="1:17" s="69" customFormat="1" ht="13.5" customHeight="1">
      <c r="A33" s="145"/>
      <c r="B33" s="142"/>
      <c r="C33" s="146" t="s">
        <v>134</v>
      </c>
      <c r="D33" s="254">
        <v>25000</v>
      </c>
      <c r="E33" s="254"/>
      <c r="F33" s="147" t="s">
        <v>65</v>
      </c>
      <c r="G33" s="147" t="s">
        <v>135</v>
      </c>
      <c r="H33" s="148">
        <v>1</v>
      </c>
      <c r="I33" s="147" t="s">
        <v>13</v>
      </c>
      <c r="J33" s="147" t="s">
        <v>136</v>
      </c>
      <c r="K33" s="147"/>
      <c r="L33" s="147"/>
      <c r="M33" s="147"/>
      <c r="N33" s="144">
        <f>D33*H33</f>
        <v>25000</v>
      </c>
    </row>
    <row r="34" spans="1:17" s="69" customFormat="1" ht="18.75" customHeight="1">
      <c r="A34" s="149"/>
      <c r="B34" s="150"/>
      <c r="C34" s="151" t="s">
        <v>132</v>
      </c>
      <c r="D34" s="255"/>
      <c r="E34" s="255"/>
      <c r="F34" s="255"/>
      <c r="G34" s="255"/>
      <c r="H34" s="255"/>
      <c r="I34" s="255"/>
      <c r="J34" s="255"/>
      <c r="K34" s="255"/>
      <c r="L34" s="255"/>
      <c r="M34" s="255"/>
      <c r="N34" s="152"/>
    </row>
    <row r="35" spans="1:17" s="69" customFormat="1" ht="18.75" customHeight="1">
      <c r="A35" s="153"/>
      <c r="B35" s="150"/>
      <c r="C35" s="154" t="s">
        <v>134</v>
      </c>
      <c r="D35" s="256"/>
      <c r="E35" s="256"/>
      <c r="F35" s="155" t="s">
        <v>65</v>
      </c>
      <c r="G35" s="155" t="s">
        <v>135</v>
      </c>
      <c r="H35" s="156"/>
      <c r="I35" s="157" t="s">
        <v>9</v>
      </c>
      <c r="J35" s="155" t="s">
        <v>136</v>
      </c>
      <c r="K35" s="155"/>
      <c r="L35" s="155"/>
      <c r="M35" s="155"/>
      <c r="N35" s="158">
        <f>D35*H35</f>
        <v>0</v>
      </c>
    </row>
    <row r="36" spans="1:17" s="69" customFormat="1" ht="18.75" customHeight="1">
      <c r="A36" s="149"/>
      <c r="B36" s="150"/>
      <c r="C36" s="151" t="s">
        <v>132</v>
      </c>
      <c r="D36" s="255"/>
      <c r="E36" s="255"/>
      <c r="F36" s="255"/>
      <c r="G36" s="255"/>
      <c r="H36" s="255"/>
      <c r="I36" s="255"/>
      <c r="J36" s="255"/>
      <c r="K36" s="255"/>
      <c r="L36" s="255"/>
      <c r="M36" s="255"/>
      <c r="N36" s="159"/>
    </row>
    <row r="37" spans="1:17" s="69" customFormat="1" ht="18.75" customHeight="1">
      <c r="A37" s="153"/>
      <c r="B37" s="150"/>
      <c r="C37" s="154" t="s">
        <v>134</v>
      </c>
      <c r="D37" s="256"/>
      <c r="E37" s="256"/>
      <c r="F37" s="155" t="s">
        <v>65</v>
      </c>
      <c r="G37" s="155" t="s">
        <v>135</v>
      </c>
      <c r="H37" s="156"/>
      <c r="I37" s="157" t="s">
        <v>9</v>
      </c>
      <c r="J37" s="155" t="s">
        <v>136</v>
      </c>
      <c r="K37" s="155"/>
      <c r="L37" s="155"/>
      <c r="M37" s="155"/>
      <c r="N37" s="158">
        <f>D37*H37</f>
        <v>0</v>
      </c>
    </row>
    <row r="38" spans="1:17" s="69" customFormat="1" ht="18.75" customHeight="1">
      <c r="A38" s="149"/>
      <c r="B38" s="150"/>
      <c r="C38" s="151" t="s">
        <v>132</v>
      </c>
      <c r="D38" s="255"/>
      <c r="E38" s="255"/>
      <c r="F38" s="255"/>
      <c r="G38" s="255"/>
      <c r="H38" s="255"/>
      <c r="I38" s="255"/>
      <c r="J38" s="255"/>
      <c r="K38" s="255"/>
      <c r="L38" s="255"/>
      <c r="M38" s="255"/>
      <c r="N38" s="159"/>
    </row>
    <row r="39" spans="1:17" s="69" customFormat="1" ht="18.75" customHeight="1">
      <c r="A39" s="153"/>
      <c r="B39" s="150"/>
      <c r="C39" s="154" t="s">
        <v>134</v>
      </c>
      <c r="D39" s="256"/>
      <c r="E39" s="256"/>
      <c r="F39" s="155" t="s">
        <v>65</v>
      </c>
      <c r="G39" s="155" t="s">
        <v>135</v>
      </c>
      <c r="H39" s="156"/>
      <c r="I39" s="157" t="s">
        <v>9</v>
      </c>
      <c r="J39" s="155" t="s">
        <v>136</v>
      </c>
      <c r="K39" s="155"/>
      <c r="L39" s="155"/>
      <c r="M39" s="155"/>
      <c r="N39" s="159">
        <f>D39*H39</f>
        <v>0</v>
      </c>
    </row>
    <row r="40" spans="1:17" s="69" customFormat="1" ht="18.75" customHeight="1">
      <c r="A40" s="149"/>
      <c r="B40" s="150"/>
      <c r="C40" s="151" t="s">
        <v>132</v>
      </c>
      <c r="D40" s="255"/>
      <c r="E40" s="255"/>
      <c r="F40" s="255"/>
      <c r="G40" s="255"/>
      <c r="H40" s="255"/>
      <c r="I40" s="255"/>
      <c r="J40" s="255"/>
      <c r="K40" s="255"/>
      <c r="L40" s="255"/>
      <c r="M40" s="255"/>
      <c r="N40" s="152"/>
    </row>
    <row r="41" spans="1:17" s="69" customFormat="1" ht="18.75" customHeight="1">
      <c r="A41" s="153"/>
      <c r="B41" s="150"/>
      <c r="C41" s="154" t="s">
        <v>134</v>
      </c>
      <c r="D41" s="256"/>
      <c r="E41" s="256"/>
      <c r="F41" s="155" t="s">
        <v>65</v>
      </c>
      <c r="G41" s="155" t="s">
        <v>135</v>
      </c>
      <c r="H41" s="156"/>
      <c r="I41" s="157" t="s">
        <v>9</v>
      </c>
      <c r="J41" s="155" t="s">
        <v>136</v>
      </c>
      <c r="K41" s="155"/>
      <c r="L41" s="155"/>
      <c r="M41" s="155"/>
      <c r="N41" s="158">
        <f>D41*H41</f>
        <v>0</v>
      </c>
    </row>
    <row r="42" spans="1:17" s="69" customFormat="1" ht="18.75" customHeight="1">
      <c r="A42" s="149"/>
      <c r="B42" s="150"/>
      <c r="C42" s="151" t="s">
        <v>132</v>
      </c>
      <c r="D42" s="255"/>
      <c r="E42" s="255"/>
      <c r="F42" s="255"/>
      <c r="G42" s="255"/>
      <c r="H42" s="255"/>
      <c r="I42" s="255"/>
      <c r="J42" s="255"/>
      <c r="K42" s="255"/>
      <c r="L42" s="255"/>
      <c r="M42" s="255"/>
      <c r="N42" s="159"/>
      <c r="O42" s="118"/>
    </row>
    <row r="43" spans="1:17" s="69" customFormat="1" ht="18.75" customHeight="1">
      <c r="A43" s="153"/>
      <c r="B43" s="150"/>
      <c r="C43" s="160" t="s">
        <v>134</v>
      </c>
      <c r="D43" s="257"/>
      <c r="E43" s="257"/>
      <c r="F43" s="161" t="s">
        <v>65</v>
      </c>
      <c r="G43" s="161" t="s">
        <v>135</v>
      </c>
      <c r="I43" s="71" t="s">
        <v>9</v>
      </c>
      <c r="J43" s="161" t="s">
        <v>136</v>
      </c>
      <c r="K43" s="161"/>
      <c r="L43" s="161"/>
      <c r="M43" s="161"/>
      <c r="N43" s="159">
        <f>D43*H43</f>
        <v>0</v>
      </c>
    </row>
    <row r="44" spans="1:17" s="69" customFormat="1" ht="23.25" customHeight="1">
      <c r="A44" s="162"/>
      <c r="B44" s="150"/>
      <c r="C44" s="163"/>
      <c r="D44" s="163"/>
      <c r="E44" s="163"/>
      <c r="F44" s="164" t="s">
        <v>29</v>
      </c>
      <c r="G44" s="258">
        <f>VLOOKUP($E$6,申請一覧!$B:$AV,47,0)</f>
        <v>0</v>
      </c>
      <c r="H44" s="258"/>
      <c r="I44" s="165" t="s">
        <v>65</v>
      </c>
      <c r="J44" s="163"/>
      <c r="K44" s="163"/>
      <c r="L44" s="163"/>
      <c r="M44" s="164" t="s">
        <v>26</v>
      </c>
      <c r="N44" s="166">
        <f>SUM(N34:N43)</f>
        <v>0</v>
      </c>
    </row>
    <row r="45" spans="1:17" s="69" customFormat="1" ht="19.5" customHeight="1">
      <c r="A45" s="119" t="s">
        <v>63</v>
      </c>
      <c r="B45" s="120"/>
      <c r="C45" s="120"/>
      <c r="D45" s="120"/>
      <c r="E45" s="120"/>
      <c r="F45" s="120"/>
      <c r="G45" s="120"/>
      <c r="H45" s="120"/>
      <c r="I45" s="120"/>
      <c r="J45" s="120"/>
      <c r="K45" s="120"/>
      <c r="L45" s="120"/>
      <c r="M45" s="120"/>
      <c r="N45" s="121"/>
    </row>
    <row r="46" spans="1:17" s="69" customFormat="1" ht="20.25" customHeight="1">
      <c r="A46" s="118" t="s">
        <v>27</v>
      </c>
      <c r="D46" s="70"/>
      <c r="E46" s="70"/>
      <c r="F46" s="70"/>
      <c r="G46" s="70"/>
      <c r="H46" s="71"/>
      <c r="I46" s="70"/>
      <c r="J46" s="70"/>
      <c r="K46" s="70"/>
      <c r="L46" s="70"/>
      <c r="M46" s="70"/>
      <c r="N46" s="122"/>
    </row>
    <row r="47" spans="1:17" s="69" customFormat="1" ht="20.25" customHeight="1">
      <c r="A47" s="123" t="b">
        <v>0</v>
      </c>
      <c r="B47" s="69" t="s">
        <v>14</v>
      </c>
      <c r="D47" s="70"/>
      <c r="E47" s="70"/>
      <c r="F47" s="70"/>
      <c r="G47" s="70"/>
      <c r="H47" s="71"/>
      <c r="I47" s="70"/>
      <c r="J47" s="70"/>
      <c r="K47" s="70"/>
      <c r="L47" s="70"/>
      <c r="M47" s="70"/>
      <c r="N47" s="122"/>
    </row>
    <row r="48" spans="1:17" s="69" customFormat="1" ht="20.25" customHeight="1">
      <c r="A48" s="123" t="b">
        <v>0</v>
      </c>
      <c r="B48" s="69" t="s">
        <v>28</v>
      </c>
      <c r="D48" s="70"/>
      <c r="E48" s="70"/>
      <c r="F48" s="70"/>
      <c r="G48" s="70"/>
      <c r="H48" s="71"/>
      <c r="I48" s="70"/>
      <c r="J48" s="70"/>
      <c r="K48" s="70"/>
      <c r="L48" s="70"/>
      <c r="M48" s="70"/>
      <c r="N48" s="122"/>
      <c r="P48" s="124"/>
      <c r="Q48" s="124"/>
    </row>
    <row r="49" spans="1:18" s="69" customFormat="1" ht="20.25" customHeight="1">
      <c r="A49" s="123" t="b">
        <v>0</v>
      </c>
      <c r="B49" s="125" t="s">
        <v>11</v>
      </c>
      <c r="C49" s="125"/>
      <c r="D49" s="126"/>
      <c r="E49" s="126"/>
      <c r="F49" s="126"/>
      <c r="G49" s="126"/>
      <c r="H49" s="127"/>
      <c r="I49" s="126"/>
      <c r="J49" s="126"/>
      <c r="K49" s="126"/>
      <c r="L49" s="126"/>
      <c r="M49" s="126"/>
      <c r="N49" s="128"/>
      <c r="P49" s="124"/>
      <c r="Q49" s="124"/>
      <c r="R49" s="124"/>
    </row>
    <row r="50" spans="1:18" s="69" customFormat="1" ht="19.5" customHeight="1">
      <c r="A50" s="119" t="s">
        <v>15</v>
      </c>
      <c r="B50" s="120"/>
      <c r="C50" s="120"/>
      <c r="D50" s="120"/>
      <c r="E50" s="120"/>
      <c r="F50" s="120"/>
      <c r="G50" s="120"/>
      <c r="H50" s="120"/>
      <c r="I50" s="120"/>
      <c r="J50" s="120"/>
      <c r="K50" s="120"/>
      <c r="L50" s="120"/>
      <c r="M50" s="120"/>
      <c r="N50" s="121"/>
      <c r="P50" s="124"/>
      <c r="Q50" s="124"/>
      <c r="R50" s="124"/>
    </row>
    <row r="51" spans="1:18" ht="39.75" customHeight="1">
      <c r="A51" s="204"/>
      <c r="B51" s="205"/>
      <c r="C51" s="205"/>
      <c r="D51" s="205"/>
      <c r="E51" s="205"/>
      <c r="F51" s="205"/>
      <c r="G51" s="205"/>
      <c r="H51" s="205"/>
      <c r="I51" s="205"/>
      <c r="J51" s="205"/>
      <c r="K51" s="205"/>
      <c r="L51" s="205"/>
      <c r="M51" s="205"/>
      <c r="N51" s="206"/>
    </row>
  </sheetData>
  <sheetProtection algorithmName="SHA-512" hashValue="N3sdMz716aWKx1xsjj/KYDNFaz54c7k9TR9vdSfk1zLdAIR6WPHhFWUCw8XgNLCCZezKcSJiZjbjwU13qr/TEg==" saltValue="MD/pLiob43bTwMab78QSow==" spinCount="100000" sheet="1" formatCells="0" formatColumns="0" formatRows="0" insertColumns="0" insertRows="0" insertHyperlinks="0" deleteColumns="0" deleteRows="0"/>
  <mergeCells count="61">
    <mergeCell ref="D42:M42"/>
    <mergeCell ref="D43:E43"/>
    <mergeCell ref="G44:H44"/>
    <mergeCell ref="D37:E37"/>
    <mergeCell ref="D38:M38"/>
    <mergeCell ref="D39:E39"/>
    <mergeCell ref="D40:M40"/>
    <mergeCell ref="D41:E41"/>
    <mergeCell ref="D32:M32"/>
    <mergeCell ref="D33:E33"/>
    <mergeCell ref="D34:M34"/>
    <mergeCell ref="D35:E35"/>
    <mergeCell ref="D36:M36"/>
    <mergeCell ref="A2:N2"/>
    <mergeCell ref="K5:L5"/>
    <mergeCell ref="A8:A9"/>
    <mergeCell ref="A7:B7"/>
    <mergeCell ref="C7:N7"/>
    <mergeCell ref="K6:M6"/>
    <mergeCell ref="I9:J9"/>
    <mergeCell ref="C9:H9"/>
    <mergeCell ref="K9:N9"/>
    <mergeCell ref="H5:J5"/>
    <mergeCell ref="C5:G5"/>
    <mergeCell ref="A5:B5"/>
    <mergeCell ref="A6:B6"/>
    <mergeCell ref="H6:J6"/>
    <mergeCell ref="A3:N3"/>
    <mergeCell ref="C8:N8"/>
    <mergeCell ref="A51:N51"/>
    <mergeCell ref="A4:B4"/>
    <mergeCell ref="C29:N29"/>
    <mergeCell ref="A28:B28"/>
    <mergeCell ref="A26:N26"/>
    <mergeCell ref="K12:N12"/>
    <mergeCell ref="A14:N14"/>
    <mergeCell ref="C28:N28"/>
    <mergeCell ref="C12:H12"/>
    <mergeCell ref="I12:J12"/>
    <mergeCell ref="A10:A12"/>
    <mergeCell ref="C25:D25"/>
    <mergeCell ref="E25:F25"/>
    <mergeCell ref="G25:H25"/>
    <mergeCell ref="I25:J25"/>
    <mergeCell ref="D24:N24"/>
    <mergeCell ref="D21:N21"/>
    <mergeCell ref="E6:G6"/>
    <mergeCell ref="G30:H30"/>
    <mergeCell ref="K25:L25"/>
    <mergeCell ref="M25:N25"/>
    <mergeCell ref="D23:N23"/>
    <mergeCell ref="D19:N19"/>
    <mergeCell ref="D20:N20"/>
    <mergeCell ref="D22:N22"/>
    <mergeCell ref="A15:N15"/>
    <mergeCell ref="D16:N16"/>
    <mergeCell ref="D17:N17"/>
    <mergeCell ref="D18:N18"/>
    <mergeCell ref="C10:N10"/>
    <mergeCell ref="C11:N11"/>
    <mergeCell ref="C6:D6"/>
  </mergeCells>
  <phoneticPr fontId="3"/>
  <conditionalFormatting sqref="C5:G5">
    <cfRule type="expression" dxfId="19" priority="11">
      <formula>$C$5=""</formula>
    </cfRule>
  </conditionalFormatting>
  <conditionalFormatting sqref="C9:H9">
    <cfRule type="expression" dxfId="18" priority="8">
      <formula>$C$9=""</formula>
    </cfRule>
  </conditionalFormatting>
  <conditionalFormatting sqref="C12:H12">
    <cfRule type="expression" dxfId="17" priority="4">
      <formula>$C$12=""</formula>
    </cfRule>
  </conditionalFormatting>
  <conditionalFormatting sqref="C7:N7">
    <cfRule type="expression" dxfId="16" priority="10">
      <formula>$C$7=""</formula>
    </cfRule>
  </conditionalFormatting>
  <conditionalFormatting sqref="C8:N8">
    <cfRule type="expression" dxfId="15" priority="9">
      <formula>$C$8=""</formula>
    </cfRule>
  </conditionalFormatting>
  <conditionalFormatting sqref="C10:N10">
    <cfRule type="expression" dxfId="14" priority="7">
      <formula>$C$10=""</formula>
    </cfRule>
  </conditionalFormatting>
  <conditionalFormatting sqref="C11:N11">
    <cfRule type="expression" dxfId="13" priority="6">
      <formula>$C$11=""</formula>
    </cfRule>
  </conditionalFormatting>
  <conditionalFormatting sqref="E6:G6">
    <cfRule type="expression" dxfId="12" priority="13">
      <formula>$E$6=""</formula>
    </cfRule>
  </conditionalFormatting>
  <conditionalFormatting sqref="K5:L5">
    <cfRule type="expression" dxfId="11" priority="2">
      <formula>$K$5="YY/MM/DD"</formula>
    </cfRule>
  </conditionalFormatting>
  <conditionalFormatting sqref="K6:M6">
    <cfRule type="expression" dxfId="10" priority="12">
      <formula>$K$6=""</formula>
    </cfRule>
  </conditionalFormatting>
  <conditionalFormatting sqref="K9:N9">
    <cfRule type="expression" dxfId="9" priority="5">
      <formula>$K$9=""</formula>
    </cfRule>
  </conditionalFormatting>
  <conditionalFormatting sqref="K12:N12">
    <cfRule type="expression" dxfId="8" priority="3">
      <formula>$K$12=""</formula>
    </cfRule>
  </conditionalFormatting>
  <conditionalFormatting sqref="N5">
    <cfRule type="expression" dxfId="7" priority="1">
      <formula>$N$5="YY/MM/DD"</formula>
    </cfRule>
  </conditionalFormatting>
  <dataValidations count="1">
    <dataValidation allowBlank="1" showInputMessage="1" showErrorMessage="1" promptTitle="ハイフンの後にID番号を入力" prompt="　" sqref="C6" xr:uid="{00000000-0002-0000-0000-000000000000}"/>
  </dataValidations>
  <printOptions horizontalCentered="1"/>
  <pageMargins left="0.25" right="0.25" top="0.75" bottom="0.75" header="0.3" footer="0.3"/>
  <pageSetup paperSize="9" scale="98" fitToHeight="0" orientation="portrait" cellComments="asDisplayed" r:id="rId1"/>
  <rowBreaks count="1" manualBreakCount="1">
    <brk id="2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50" r:id="rId4" name="Check Box 22">
              <controlPr defaultSize="0" autoFill="0" autoLine="0" autoPict="0">
                <anchor moveWithCells="1">
                  <from>
                    <xdr:col>0</xdr:col>
                    <xdr:colOff>450850</xdr:colOff>
                    <xdr:row>46</xdr:row>
                    <xdr:rowOff>0</xdr:rowOff>
                  </from>
                  <to>
                    <xdr:col>1</xdr:col>
                    <xdr:colOff>25400</xdr:colOff>
                    <xdr:row>46</xdr:row>
                    <xdr:rowOff>234950</xdr:rowOff>
                  </to>
                </anchor>
              </controlPr>
            </control>
          </mc:Choice>
        </mc:AlternateContent>
        <mc:AlternateContent xmlns:mc="http://schemas.openxmlformats.org/markup-compatibility/2006">
          <mc:Choice Requires="x14">
            <control shapeId="22551" r:id="rId5" name="Check Box 23">
              <controlPr defaultSize="0" autoFill="0" autoLine="0" autoPict="0">
                <anchor moveWithCells="1">
                  <from>
                    <xdr:col>0</xdr:col>
                    <xdr:colOff>450850</xdr:colOff>
                    <xdr:row>47</xdr:row>
                    <xdr:rowOff>0</xdr:rowOff>
                  </from>
                  <to>
                    <xdr:col>1</xdr:col>
                    <xdr:colOff>25400</xdr:colOff>
                    <xdr:row>47</xdr:row>
                    <xdr:rowOff>234950</xdr:rowOff>
                  </to>
                </anchor>
              </controlPr>
            </control>
          </mc:Choice>
        </mc:AlternateContent>
        <mc:AlternateContent xmlns:mc="http://schemas.openxmlformats.org/markup-compatibility/2006">
          <mc:Choice Requires="x14">
            <control shapeId="22552" r:id="rId6" name="Check Box 24">
              <controlPr defaultSize="0" autoFill="0" autoLine="0" autoPict="0">
                <anchor moveWithCells="1">
                  <from>
                    <xdr:col>0</xdr:col>
                    <xdr:colOff>450850</xdr:colOff>
                    <xdr:row>48</xdr:row>
                    <xdr:rowOff>0</xdr:rowOff>
                  </from>
                  <to>
                    <xdr:col>1</xdr:col>
                    <xdr:colOff>25400</xdr:colOff>
                    <xdr:row>48</xdr:row>
                    <xdr:rowOff>234950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prompt="ドロップダウンより選択ください" xr:uid="{00000000-0002-0000-0000-000002000000}">
          <x14:formula1>
            <xm:f>ドロップダウン!$A$2:$A$9</xm:f>
          </x14:formula1>
          <xm:sqref>C11:N11</xm:sqref>
        </x14:dataValidation>
        <x14:dataValidation type="list" allowBlank="1" showInputMessage="1" prompt="継続課題の場合に記入" xr:uid="{00000000-0002-0000-0000-000003000000}">
          <x14:formula1>
            <xm:f>ドロップダウン!$A$22:$A$28</xm:f>
          </x14:formula1>
          <xm:sqref>K6:M6</xm:sqref>
        </x14:dataValidation>
        <x14:dataValidation type="list" allowBlank="1" showInputMessage="1" showErrorMessage="1" prompt="ドロップダウンより選択ください" xr:uid="{00000000-0002-0000-0000-000004000000}">
          <x14:formula1>
            <xm:f>ドロップダウン!$A$31:$A$34</xm:f>
          </x14:formula1>
          <xm:sqref>A17:A24</xm:sqref>
        </x14:dataValidation>
        <x14:dataValidation type="list" allowBlank="1" showInputMessage="1" showErrorMessage="1" prompt="ドロップダウンより選択ください" xr:uid="{00000000-0002-0000-0000-000006000000}">
          <x14:formula1>
            <xm:f>ドロップダウン!$A$37:$A$41</xm:f>
          </x14:formula1>
          <xm:sqref>B17:B24</xm:sqref>
        </x14:dataValidation>
        <x14:dataValidation type="list" allowBlank="1" showInputMessage="1" showErrorMessage="1" xr:uid="{9680533A-D571-4611-AAE8-42EE402659DA}">
          <x14:formula1>
            <xm:f>ドロップダウン!$A$44:$A$45</xm:f>
          </x14:formula1>
          <xm:sqref>C17:C24</xm:sqref>
        </x14:dataValidation>
        <x14:dataValidation type="list" allowBlank="1" showInputMessage="1" xr:uid="{D6A66C3C-376F-4D88-B470-8D788EDA8A9B}">
          <x14:formula1>
            <xm:f>ドロップダウン!$A$16:$A$19</xm:f>
          </x14:formula1>
          <xm:sqref>I35 I37 I39 I41 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45"/>
  <sheetViews>
    <sheetView topLeftCell="A9" zoomScale="85" zoomScaleNormal="85" workbookViewId="0">
      <selection activeCell="E25" sqref="E25"/>
    </sheetView>
  </sheetViews>
  <sheetFormatPr defaultRowHeight="15"/>
  <cols>
    <col min="1" max="1" width="54.90625" style="2" customWidth="1"/>
  </cols>
  <sheetData>
    <row r="1" spans="1:4">
      <c r="A1" s="3" t="s">
        <v>4</v>
      </c>
    </row>
    <row r="2" spans="1:4">
      <c r="A2" s="1" t="s">
        <v>141</v>
      </c>
    </row>
    <row r="3" spans="1:4">
      <c r="A3" s="1" t="s">
        <v>147</v>
      </c>
    </row>
    <row r="4" spans="1:4">
      <c r="A4" s="1" t="s">
        <v>142</v>
      </c>
    </row>
    <row r="5" spans="1:4">
      <c r="A5" s="1" t="s">
        <v>143</v>
      </c>
    </row>
    <row r="6" spans="1:4">
      <c r="A6" s="1" t="s">
        <v>144</v>
      </c>
    </row>
    <row r="7" spans="1:4">
      <c r="A7" s="1" t="s">
        <v>145</v>
      </c>
    </row>
    <row r="8" spans="1:4">
      <c r="A8" s="1" t="s">
        <v>146</v>
      </c>
    </row>
    <row r="9" spans="1:4">
      <c r="A9" s="1" t="s">
        <v>148</v>
      </c>
      <c r="D9" s="167"/>
    </row>
    <row r="11" spans="1:4">
      <c r="A11" s="3" t="s">
        <v>6</v>
      </c>
    </row>
    <row r="12" spans="1:4">
      <c r="A12" s="2" t="s">
        <v>7</v>
      </c>
    </row>
    <row r="13" spans="1:4">
      <c r="A13" s="2" t="s">
        <v>64</v>
      </c>
    </row>
    <row r="15" spans="1:4">
      <c r="A15" s="3" t="s">
        <v>8</v>
      </c>
    </row>
    <row r="16" spans="1:4">
      <c r="A16" s="2" t="s">
        <v>9</v>
      </c>
    </row>
    <row r="17" spans="1:1">
      <c r="A17" s="2" t="s">
        <v>10</v>
      </c>
    </row>
    <row r="18" spans="1:1">
      <c r="A18" s="2" t="s">
        <v>12</v>
      </c>
    </row>
    <row r="19" spans="1:1">
      <c r="A19" s="2" t="s">
        <v>13</v>
      </c>
    </row>
    <row r="21" spans="1:1">
      <c r="A21" s="3" t="s">
        <v>23</v>
      </c>
    </row>
    <row r="22" spans="1:1">
      <c r="A22" s="4">
        <v>2016</v>
      </c>
    </row>
    <row r="23" spans="1:1">
      <c r="A23" s="4">
        <v>2017</v>
      </c>
    </row>
    <row r="24" spans="1:1">
      <c r="A24" s="4">
        <v>2018</v>
      </c>
    </row>
    <row r="25" spans="1:1">
      <c r="A25" s="4">
        <v>2019</v>
      </c>
    </row>
    <row r="26" spans="1:1">
      <c r="A26" s="4">
        <v>2020</v>
      </c>
    </row>
    <row r="27" spans="1:1">
      <c r="A27" s="4">
        <v>2021</v>
      </c>
    </row>
    <row r="28" spans="1:1">
      <c r="A28" s="4">
        <v>2022</v>
      </c>
    </row>
    <row r="29" spans="1:1">
      <c r="A29" s="4">
        <v>2023</v>
      </c>
    </row>
    <row r="30" spans="1:1">
      <c r="A30" s="3" t="s">
        <v>34</v>
      </c>
    </row>
    <row r="31" spans="1:1">
      <c r="A31" s="2" t="s">
        <v>39</v>
      </c>
    </row>
    <row r="32" spans="1:1">
      <c r="A32" s="2" t="s">
        <v>36</v>
      </c>
    </row>
    <row r="33" spans="1:1">
      <c r="A33" s="2" t="s">
        <v>37</v>
      </c>
    </row>
    <row r="34" spans="1:1">
      <c r="A34" s="2" t="s">
        <v>38</v>
      </c>
    </row>
    <row r="36" spans="1:1">
      <c r="A36" s="3" t="s">
        <v>40</v>
      </c>
    </row>
    <row r="37" spans="1:1">
      <c r="A37" s="2" t="s">
        <v>51</v>
      </c>
    </row>
    <row r="38" spans="1:1">
      <c r="A38" s="2" t="s">
        <v>52</v>
      </c>
    </row>
    <row r="39" spans="1:1">
      <c r="A39" s="2" t="s">
        <v>54</v>
      </c>
    </row>
    <row r="40" spans="1:1">
      <c r="A40" s="2" t="s">
        <v>55</v>
      </c>
    </row>
    <row r="41" spans="1:1">
      <c r="A41" s="2" t="s">
        <v>56</v>
      </c>
    </row>
    <row r="43" spans="1:1">
      <c r="A43" s="3" t="s">
        <v>72</v>
      </c>
    </row>
    <row r="44" spans="1:1">
      <c r="A44" s="2" t="s">
        <v>68</v>
      </c>
    </row>
    <row r="45" spans="1:1">
      <c r="A45" s="2" t="s">
        <v>70</v>
      </c>
    </row>
  </sheetData>
  <phoneticPr fontId="3"/>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DF26-40BF-4898-BF06-782D4CD1A452}">
  <dimension ref="A1:BE1048197"/>
  <sheetViews>
    <sheetView zoomScale="85" zoomScaleNormal="85" workbookViewId="0">
      <pane xSplit="18" ySplit="3" topLeftCell="S34" activePane="bottomRight" state="frozen"/>
      <selection activeCell="AU11" sqref="AU11"/>
      <selection pane="topRight" activeCell="AU11" sqref="AU11"/>
      <selection pane="bottomLeft" activeCell="AU11" sqref="AU11"/>
      <selection pane="bottomRight" activeCell="Q38" sqref="Q38"/>
    </sheetView>
  </sheetViews>
  <sheetFormatPr defaultColWidth="9" defaultRowHeight="16.5"/>
  <cols>
    <col min="1" max="1" width="6.6328125" style="55" customWidth="1"/>
    <col min="2" max="2" width="4.36328125" style="56" customWidth="1"/>
    <col min="3" max="3" width="8.453125" style="56" customWidth="1"/>
    <col min="4" max="4" width="4.36328125" style="56" customWidth="1"/>
    <col min="5" max="11" width="5" style="56" customWidth="1"/>
    <col min="12" max="12" width="5.90625" style="57" customWidth="1"/>
    <col min="13" max="13" width="25.90625" style="56" customWidth="1"/>
    <col min="14" max="16" width="9.453125" style="49" customWidth="1"/>
    <col min="17" max="17" width="18.08984375" style="49" customWidth="1"/>
    <col min="18" max="18" width="9.90625" style="10" customWidth="1"/>
    <col min="19" max="19" width="9.90625" style="11" customWidth="1"/>
    <col min="20" max="22" width="9.453125" style="56" customWidth="1"/>
    <col min="23" max="23" width="6.90625" style="56" customWidth="1"/>
    <col min="24" max="25" width="7" style="56" customWidth="1"/>
    <col min="26" max="28" width="7.08984375" style="56" customWidth="1"/>
    <col min="29" max="32" width="13.90625" style="59" customWidth="1"/>
    <col min="33" max="33" width="23.08984375" style="60" customWidth="1"/>
    <col min="34" max="34" width="9" style="49"/>
    <col min="35" max="35" width="9.36328125" style="61" customWidth="1"/>
    <col min="36" max="36" width="10.453125" style="49" customWidth="1"/>
    <col min="37" max="37" width="5.453125" style="56" customWidth="1"/>
    <col min="38" max="39" width="2.90625" style="56" customWidth="1"/>
    <col min="40" max="40" width="3.08984375" style="56" customWidth="1"/>
    <col min="41" max="41" width="3.90625" style="56" customWidth="1"/>
    <col min="42" max="42" width="11.6328125" style="49" customWidth="1"/>
    <col min="43" max="43" width="9" style="56"/>
    <col min="44" max="46" width="9" style="49"/>
    <col min="47" max="48" width="12.453125" style="62" customWidth="1"/>
    <col min="49" max="49" width="11" style="63" customWidth="1"/>
    <col min="50" max="50" width="12" style="49" customWidth="1"/>
    <col min="51" max="51" width="12.08984375" style="137" bestFit="1" customWidth="1"/>
    <col min="52" max="52" width="14.08984375" style="49" customWidth="1"/>
    <col min="53" max="16384" width="9" style="49"/>
  </cols>
  <sheetData>
    <row r="1" spans="1:57" s="10" customFormat="1" ht="51" customHeight="1" thickBot="1">
      <c r="A1" s="5"/>
      <c r="B1" s="6" t="s">
        <v>127</v>
      </c>
      <c r="C1" s="7"/>
      <c r="D1" s="8"/>
      <c r="E1" s="8"/>
      <c r="F1" s="8"/>
      <c r="G1" s="8"/>
      <c r="H1" s="7"/>
      <c r="I1" s="7"/>
      <c r="J1" s="7"/>
      <c r="K1" s="7"/>
      <c r="L1" s="9"/>
      <c r="M1" s="7"/>
      <c r="S1" s="11"/>
      <c r="T1" s="7"/>
      <c r="U1" s="7"/>
      <c r="V1" s="7"/>
      <c r="W1" s="7"/>
      <c r="X1" s="7"/>
      <c r="Y1" s="7"/>
      <c r="Z1" s="7"/>
      <c r="AA1" s="7"/>
      <c r="AB1" s="7"/>
      <c r="AC1" s="12"/>
      <c r="AD1" s="12"/>
      <c r="AE1" s="12"/>
      <c r="AF1" s="12"/>
      <c r="AG1" s="13"/>
      <c r="AK1" s="168" t="s">
        <v>151</v>
      </c>
      <c r="AL1" s="7"/>
      <c r="AM1" s="7"/>
      <c r="AN1" s="7"/>
      <c r="AO1" s="7"/>
      <c r="AQ1" s="7"/>
      <c r="AT1" s="16" t="s">
        <v>77</v>
      </c>
      <c r="AU1" s="14">
        <f>SUM(AU5:AU56)</f>
        <v>10464376</v>
      </c>
      <c r="AV1" s="15">
        <f>SUM(AV5:AV56)</f>
        <v>1472000</v>
      </c>
      <c r="AW1" s="169" t="s">
        <v>78</v>
      </c>
      <c r="AX1" s="15">
        <f>AU1+AV1</f>
        <v>11936376</v>
      </c>
    </row>
    <row r="2" spans="1:57" s="140" customFormat="1" ht="18.75" customHeight="1">
      <c r="A2" s="265" t="s">
        <v>79</v>
      </c>
      <c r="B2" s="263" t="s">
        <v>80</v>
      </c>
      <c r="C2" s="263" t="s">
        <v>81</v>
      </c>
      <c r="D2" s="263" t="s">
        <v>82</v>
      </c>
      <c r="E2" s="263" t="s">
        <v>150</v>
      </c>
      <c r="F2" s="263" t="s">
        <v>83</v>
      </c>
      <c r="G2" s="263" t="s">
        <v>84</v>
      </c>
      <c r="H2" s="263" t="s">
        <v>85</v>
      </c>
      <c r="I2" s="263" t="s">
        <v>86</v>
      </c>
      <c r="J2" s="263" t="s">
        <v>87</v>
      </c>
      <c r="K2" s="263" t="s">
        <v>88</v>
      </c>
      <c r="L2" s="263" t="s">
        <v>89</v>
      </c>
      <c r="M2" s="263" t="s">
        <v>90</v>
      </c>
      <c r="N2" s="259" t="s">
        <v>91</v>
      </c>
      <c r="O2" s="259"/>
      <c r="P2" s="259"/>
      <c r="Q2" s="259"/>
      <c r="R2" s="259"/>
      <c r="S2" s="260"/>
      <c r="T2" s="259" t="s">
        <v>92</v>
      </c>
      <c r="U2" s="259"/>
      <c r="V2" s="259"/>
      <c r="W2" s="259"/>
      <c r="X2" s="259" t="s">
        <v>93</v>
      </c>
      <c r="Y2" s="259" t="s">
        <v>94</v>
      </c>
      <c r="Z2" s="260" t="s">
        <v>95</v>
      </c>
      <c r="AA2" s="261"/>
      <c r="AB2" s="262"/>
      <c r="AC2" s="259" t="s">
        <v>96</v>
      </c>
      <c r="AD2" s="259"/>
      <c r="AE2" s="259"/>
      <c r="AF2" s="259"/>
      <c r="AG2" s="263" t="s">
        <v>97</v>
      </c>
      <c r="AH2" s="268" t="s">
        <v>98</v>
      </c>
      <c r="AI2" s="268" t="s">
        <v>99</v>
      </c>
      <c r="AJ2" s="268" t="s">
        <v>100</v>
      </c>
      <c r="AK2" s="267" t="s">
        <v>101</v>
      </c>
      <c r="AL2" s="267" t="s">
        <v>102</v>
      </c>
      <c r="AM2" s="267" t="s">
        <v>152</v>
      </c>
      <c r="AN2" s="267" t="s">
        <v>153</v>
      </c>
      <c r="AO2" s="267" t="s">
        <v>104</v>
      </c>
      <c r="AP2" s="267" t="s">
        <v>154</v>
      </c>
      <c r="AQ2" s="268" t="s">
        <v>106</v>
      </c>
      <c r="AR2" s="268" t="s">
        <v>107</v>
      </c>
      <c r="AS2" s="268" t="s">
        <v>108</v>
      </c>
      <c r="AT2" s="272" t="s">
        <v>73</v>
      </c>
      <c r="AU2" s="273" t="s">
        <v>109</v>
      </c>
      <c r="AV2" s="273" t="s">
        <v>155</v>
      </c>
      <c r="AW2" s="275" t="s">
        <v>110</v>
      </c>
      <c r="AX2" s="277" t="s">
        <v>111</v>
      </c>
      <c r="AY2" s="277" t="s">
        <v>112</v>
      </c>
      <c r="AZ2" s="269" t="s">
        <v>156</v>
      </c>
      <c r="BA2" s="270"/>
      <c r="BB2" s="270"/>
      <c r="BC2" s="270"/>
      <c r="BD2" s="270"/>
      <c r="BE2" s="271"/>
    </row>
    <row r="3" spans="1:57" s="54" customFormat="1" ht="27.75" customHeight="1">
      <c r="A3" s="266"/>
      <c r="B3" s="264"/>
      <c r="C3" s="264"/>
      <c r="D3" s="264"/>
      <c r="E3" s="264"/>
      <c r="F3" s="264"/>
      <c r="G3" s="264"/>
      <c r="H3" s="264"/>
      <c r="I3" s="264"/>
      <c r="J3" s="264"/>
      <c r="K3" s="264"/>
      <c r="L3" s="264"/>
      <c r="M3" s="264"/>
      <c r="N3" s="138" t="s">
        <v>113</v>
      </c>
      <c r="O3" s="138" t="s">
        <v>114</v>
      </c>
      <c r="P3" s="138" t="s">
        <v>115</v>
      </c>
      <c r="Q3" s="138" t="s">
        <v>116</v>
      </c>
      <c r="R3" s="138" t="s">
        <v>117</v>
      </c>
      <c r="S3" s="138" t="s">
        <v>118</v>
      </c>
      <c r="T3" s="138" t="s">
        <v>119</v>
      </c>
      <c r="U3" s="138" t="s">
        <v>115</v>
      </c>
      <c r="V3" s="138" t="s">
        <v>116</v>
      </c>
      <c r="W3" s="139" t="s">
        <v>120</v>
      </c>
      <c r="X3" s="259"/>
      <c r="Y3" s="259"/>
      <c r="Z3" s="138" t="s">
        <v>121</v>
      </c>
      <c r="AA3" s="138" t="s">
        <v>122</v>
      </c>
      <c r="AB3" s="138" t="s">
        <v>123</v>
      </c>
      <c r="AC3" s="17" t="s">
        <v>124</v>
      </c>
      <c r="AD3" s="17" t="s">
        <v>125</v>
      </c>
      <c r="AE3" s="17" t="s">
        <v>157</v>
      </c>
      <c r="AF3" s="17" t="s">
        <v>126</v>
      </c>
      <c r="AG3" s="264"/>
      <c r="AH3" s="268"/>
      <c r="AI3" s="268"/>
      <c r="AJ3" s="268"/>
      <c r="AK3" s="267"/>
      <c r="AL3" s="267"/>
      <c r="AM3" s="267"/>
      <c r="AN3" s="267"/>
      <c r="AO3" s="267"/>
      <c r="AP3" s="267"/>
      <c r="AQ3" s="268"/>
      <c r="AR3" s="268"/>
      <c r="AS3" s="268"/>
      <c r="AT3" s="268"/>
      <c r="AU3" s="274"/>
      <c r="AV3" s="274"/>
      <c r="AW3" s="276"/>
      <c r="AX3" s="278"/>
      <c r="AY3" s="278"/>
      <c r="AZ3" s="170" t="s">
        <v>158</v>
      </c>
      <c r="BA3" s="171" t="s">
        <v>102</v>
      </c>
      <c r="BB3" s="171" t="s">
        <v>103</v>
      </c>
      <c r="BC3" s="171" t="s">
        <v>159</v>
      </c>
      <c r="BD3" s="171" t="s">
        <v>160</v>
      </c>
      <c r="BE3" s="267" t="s">
        <v>105</v>
      </c>
    </row>
    <row r="4" spans="1:57" s="10" customFormat="1">
      <c r="A4" s="18">
        <v>43831</v>
      </c>
      <c r="B4" s="19">
        <v>0</v>
      </c>
      <c r="C4" s="19" t="s">
        <v>161</v>
      </c>
      <c r="D4" s="19">
        <v>6</v>
      </c>
      <c r="E4" s="19">
        <v>6</v>
      </c>
      <c r="F4" s="19">
        <v>6</v>
      </c>
      <c r="G4" s="19">
        <v>5</v>
      </c>
      <c r="H4" s="19">
        <v>4</v>
      </c>
      <c r="I4" s="19">
        <v>3</v>
      </c>
      <c r="J4" s="19">
        <v>2</v>
      </c>
      <c r="K4" s="19">
        <v>1</v>
      </c>
      <c r="L4" s="19" t="s">
        <v>162</v>
      </c>
      <c r="M4" s="19" t="s">
        <v>163</v>
      </c>
      <c r="N4" s="20" t="s">
        <v>164</v>
      </c>
      <c r="O4" s="21" t="s">
        <v>164</v>
      </c>
      <c r="P4" s="21" t="s">
        <v>164</v>
      </c>
      <c r="Q4" s="21" t="s">
        <v>165</v>
      </c>
      <c r="R4" s="131"/>
      <c r="S4" s="21"/>
      <c r="T4" s="22"/>
      <c r="U4" s="132"/>
      <c r="V4" s="22"/>
      <c r="W4" s="22"/>
      <c r="X4" s="22"/>
      <c r="Y4" s="22"/>
      <c r="Z4" s="22"/>
      <c r="AA4" s="22"/>
      <c r="AB4" s="22"/>
      <c r="AC4" s="23"/>
      <c r="AD4" s="23"/>
      <c r="AE4" s="23"/>
      <c r="AF4" s="24"/>
      <c r="AG4" s="25"/>
      <c r="AI4" s="26"/>
      <c r="AJ4" s="27"/>
      <c r="AK4" s="28"/>
      <c r="AL4" s="28"/>
      <c r="AM4" s="28"/>
      <c r="AN4" s="28"/>
      <c r="AO4" s="28"/>
      <c r="AP4" s="27"/>
      <c r="AQ4" s="28"/>
      <c r="AR4" s="27"/>
      <c r="AS4" s="27"/>
      <c r="AT4" s="27"/>
      <c r="AU4" s="29"/>
      <c r="AV4" s="29"/>
      <c r="AW4" s="31"/>
      <c r="AX4" s="30"/>
      <c r="AY4" s="30"/>
      <c r="BE4" s="267"/>
    </row>
    <row r="5" spans="1:57" ht="66" customHeight="1">
      <c r="A5" s="32">
        <v>44977</v>
      </c>
      <c r="B5" s="33">
        <v>1</v>
      </c>
      <c r="C5" s="34" t="s">
        <v>166</v>
      </c>
      <c r="D5" s="35">
        <v>2</v>
      </c>
      <c r="E5" s="51">
        <v>7</v>
      </c>
      <c r="F5" s="51">
        <v>13</v>
      </c>
      <c r="G5" s="51" t="s">
        <v>167</v>
      </c>
      <c r="H5" s="51" t="s">
        <v>167</v>
      </c>
      <c r="I5" s="51" t="s">
        <v>167</v>
      </c>
      <c r="J5" s="51" t="s">
        <v>167</v>
      </c>
      <c r="K5" s="51" t="s">
        <v>167</v>
      </c>
      <c r="L5" s="34" t="s">
        <v>168</v>
      </c>
      <c r="M5" s="53" t="s">
        <v>169</v>
      </c>
      <c r="N5" s="36" t="s">
        <v>170</v>
      </c>
      <c r="O5" s="172" t="s">
        <v>171</v>
      </c>
      <c r="P5" s="172" t="s">
        <v>172</v>
      </c>
      <c r="Q5" s="36" t="s">
        <v>173</v>
      </c>
      <c r="R5" s="135" t="s">
        <v>174</v>
      </c>
      <c r="S5" s="133"/>
      <c r="T5" s="34" t="s">
        <v>175</v>
      </c>
      <c r="U5" s="35" t="s">
        <v>176</v>
      </c>
      <c r="V5" s="41" t="s">
        <v>177</v>
      </c>
      <c r="W5" s="41">
        <v>43</v>
      </c>
      <c r="X5" s="33">
        <v>1</v>
      </c>
      <c r="Y5" s="33">
        <v>3</v>
      </c>
      <c r="Z5" s="33">
        <v>6</v>
      </c>
      <c r="AA5" s="33">
        <v>46</v>
      </c>
      <c r="AB5" s="33">
        <f t="shared" ref="AB5:AB53" si="0">Z5+AA5</f>
        <v>52</v>
      </c>
      <c r="AC5" s="38">
        <v>396000</v>
      </c>
      <c r="AD5" s="38">
        <v>0</v>
      </c>
      <c r="AE5" s="38"/>
      <c r="AF5" s="38">
        <f>SUM(AC5:AE5)</f>
        <v>396000</v>
      </c>
      <c r="AG5" s="36">
        <v>0</v>
      </c>
      <c r="AH5" s="39"/>
      <c r="AI5" s="47">
        <v>44985</v>
      </c>
      <c r="AJ5" s="39"/>
      <c r="AK5" s="41">
        <v>30</v>
      </c>
      <c r="AL5" s="41">
        <v>30</v>
      </c>
      <c r="AM5" s="41">
        <v>30</v>
      </c>
      <c r="AN5" s="41">
        <v>30</v>
      </c>
      <c r="AO5" s="42">
        <v>30</v>
      </c>
      <c r="AP5" s="173">
        <v>300000</v>
      </c>
      <c r="AQ5" s="41" t="s">
        <v>178</v>
      </c>
      <c r="AR5" s="39"/>
      <c r="AS5" s="39"/>
      <c r="AT5" s="43"/>
      <c r="AU5" s="43">
        <v>300000</v>
      </c>
      <c r="AV5" s="43">
        <v>0</v>
      </c>
      <c r="AW5" s="44"/>
      <c r="AX5" s="45"/>
      <c r="AY5" s="134">
        <v>2021</v>
      </c>
    </row>
    <row r="6" spans="1:57" ht="89.75" customHeight="1">
      <c r="A6" s="32">
        <v>44977</v>
      </c>
      <c r="B6" s="33">
        <v>2</v>
      </c>
      <c r="C6" s="34" t="s">
        <v>166</v>
      </c>
      <c r="D6" s="35">
        <v>6</v>
      </c>
      <c r="E6" s="51">
        <v>6</v>
      </c>
      <c r="F6" s="51">
        <v>22</v>
      </c>
      <c r="G6" s="51">
        <v>27</v>
      </c>
      <c r="H6" s="51">
        <v>32</v>
      </c>
      <c r="I6" s="35">
        <v>24</v>
      </c>
      <c r="J6" s="34">
        <v>44</v>
      </c>
      <c r="K6" s="34" t="s">
        <v>179</v>
      </c>
      <c r="L6" s="34" t="s">
        <v>180</v>
      </c>
      <c r="M6" s="53" t="s">
        <v>181</v>
      </c>
      <c r="N6" s="36" t="s">
        <v>182</v>
      </c>
      <c r="O6" s="172" t="s">
        <v>183</v>
      </c>
      <c r="P6" s="172" t="s">
        <v>184</v>
      </c>
      <c r="Q6" s="36" t="s">
        <v>185</v>
      </c>
      <c r="R6" s="135" t="s">
        <v>186</v>
      </c>
      <c r="S6" s="133" t="s">
        <v>187</v>
      </c>
      <c r="T6" s="34" t="s">
        <v>188</v>
      </c>
      <c r="U6" s="35" t="s">
        <v>189</v>
      </c>
      <c r="V6" s="41" t="s">
        <v>190</v>
      </c>
      <c r="W6" s="41">
        <v>43</v>
      </c>
      <c r="X6" s="33">
        <v>1</v>
      </c>
      <c r="Y6" s="33">
        <v>3</v>
      </c>
      <c r="Z6" s="33">
        <v>8</v>
      </c>
      <c r="AA6" s="33">
        <v>66</v>
      </c>
      <c r="AB6" s="33">
        <f t="shared" si="0"/>
        <v>74</v>
      </c>
      <c r="AC6" s="38">
        <v>400000</v>
      </c>
      <c r="AD6" s="38">
        <v>0</v>
      </c>
      <c r="AE6" s="38"/>
      <c r="AF6" s="38">
        <f t="shared" ref="AF6:AF53" si="1">SUM(AC6:AE6)</f>
        <v>400000</v>
      </c>
      <c r="AG6" s="36" t="s">
        <v>191</v>
      </c>
      <c r="AH6" s="39"/>
      <c r="AI6" s="47">
        <v>44994</v>
      </c>
      <c r="AJ6" s="39"/>
      <c r="AK6" s="41">
        <v>31.700000000000003</v>
      </c>
      <c r="AL6" s="41">
        <v>35</v>
      </c>
      <c r="AM6" s="41">
        <v>30</v>
      </c>
      <c r="AN6" s="41">
        <v>30</v>
      </c>
      <c r="AO6" s="42" t="s">
        <v>192</v>
      </c>
      <c r="AP6" s="173">
        <v>317000</v>
      </c>
      <c r="AQ6" s="41" t="s">
        <v>178</v>
      </c>
      <c r="AR6" s="39"/>
      <c r="AS6" s="39"/>
      <c r="AT6" s="43"/>
      <c r="AU6" s="43">
        <v>317000</v>
      </c>
      <c r="AV6" s="43">
        <v>0</v>
      </c>
      <c r="AW6" s="44"/>
      <c r="AX6" s="45"/>
      <c r="AY6" s="134">
        <v>2017</v>
      </c>
    </row>
    <row r="7" spans="1:57" ht="93.65" customHeight="1">
      <c r="A7" s="32">
        <v>44977</v>
      </c>
      <c r="B7" s="33">
        <v>3</v>
      </c>
      <c r="C7" s="34" t="s">
        <v>166</v>
      </c>
      <c r="D7" s="35">
        <v>5</v>
      </c>
      <c r="E7" s="51">
        <v>1</v>
      </c>
      <c r="F7" s="51">
        <v>5</v>
      </c>
      <c r="G7" s="51">
        <v>2</v>
      </c>
      <c r="H7" s="51">
        <v>4</v>
      </c>
      <c r="I7" s="35">
        <v>31</v>
      </c>
      <c r="J7" s="34">
        <v>0</v>
      </c>
      <c r="K7" s="34">
        <v>0</v>
      </c>
      <c r="L7" s="34" t="s">
        <v>180</v>
      </c>
      <c r="M7" s="36" t="s">
        <v>193</v>
      </c>
      <c r="N7" s="36" t="s">
        <v>182</v>
      </c>
      <c r="O7" s="172" t="s">
        <v>194</v>
      </c>
      <c r="P7" s="37" t="s">
        <v>195</v>
      </c>
      <c r="Q7" s="36" t="s">
        <v>196</v>
      </c>
      <c r="R7" s="135" t="s">
        <v>197</v>
      </c>
      <c r="S7" s="133" t="s">
        <v>198</v>
      </c>
      <c r="T7" s="34" t="s">
        <v>199</v>
      </c>
      <c r="U7" s="35" t="s">
        <v>200</v>
      </c>
      <c r="V7" s="41" t="s">
        <v>201</v>
      </c>
      <c r="W7" s="41">
        <v>44</v>
      </c>
      <c r="X7" s="33">
        <v>1</v>
      </c>
      <c r="Y7" s="33">
        <v>5</v>
      </c>
      <c r="Z7" s="33">
        <v>0</v>
      </c>
      <c r="AA7" s="33">
        <v>158</v>
      </c>
      <c r="AB7" s="33">
        <f t="shared" si="0"/>
        <v>158</v>
      </c>
      <c r="AC7" s="38">
        <v>398160</v>
      </c>
      <c r="AD7" s="38">
        <v>0</v>
      </c>
      <c r="AE7" s="38"/>
      <c r="AF7" s="38">
        <f t="shared" si="1"/>
        <v>398160</v>
      </c>
      <c r="AG7" s="36" t="s">
        <v>202</v>
      </c>
      <c r="AH7" s="39"/>
      <c r="AI7" s="47">
        <v>44985</v>
      </c>
      <c r="AJ7" s="39"/>
      <c r="AK7" s="41">
        <v>30</v>
      </c>
      <c r="AL7" s="41">
        <v>30</v>
      </c>
      <c r="AM7" s="41">
        <v>30</v>
      </c>
      <c r="AN7" s="41">
        <v>30</v>
      </c>
      <c r="AO7" s="48">
        <v>30</v>
      </c>
      <c r="AP7" s="173">
        <v>300000</v>
      </c>
      <c r="AQ7" s="41" t="s">
        <v>178</v>
      </c>
      <c r="AR7" s="39"/>
      <c r="AS7" s="39"/>
      <c r="AT7" s="43"/>
      <c r="AU7" s="43">
        <v>300000</v>
      </c>
      <c r="AV7" s="43">
        <v>0</v>
      </c>
      <c r="AW7" s="44"/>
      <c r="AX7" s="45"/>
      <c r="AY7" s="134">
        <v>2018</v>
      </c>
    </row>
    <row r="8" spans="1:57" ht="110.15" customHeight="1">
      <c r="A8" s="32">
        <v>44977</v>
      </c>
      <c r="B8" s="33">
        <v>4</v>
      </c>
      <c r="C8" s="34" t="s">
        <v>166</v>
      </c>
      <c r="D8" s="35">
        <v>1</v>
      </c>
      <c r="E8" s="51">
        <v>3</v>
      </c>
      <c r="F8" s="51">
        <v>0</v>
      </c>
      <c r="G8" s="51">
        <v>0</v>
      </c>
      <c r="H8" s="51">
        <v>0</v>
      </c>
      <c r="I8" s="35">
        <v>0</v>
      </c>
      <c r="J8" s="34">
        <v>0</v>
      </c>
      <c r="K8" s="34">
        <v>0</v>
      </c>
      <c r="L8" s="34" t="s">
        <v>203</v>
      </c>
      <c r="M8" s="53" t="s">
        <v>204</v>
      </c>
      <c r="N8" s="36" t="s">
        <v>182</v>
      </c>
      <c r="O8" s="172" t="s">
        <v>205</v>
      </c>
      <c r="P8" s="172" t="s">
        <v>172</v>
      </c>
      <c r="Q8" s="36" t="s">
        <v>206</v>
      </c>
      <c r="R8" s="135" t="s">
        <v>207</v>
      </c>
      <c r="S8" s="133" t="s">
        <v>208</v>
      </c>
      <c r="T8" s="34" t="s">
        <v>209</v>
      </c>
      <c r="U8" s="35" t="s">
        <v>210</v>
      </c>
      <c r="V8" s="41" t="s">
        <v>211</v>
      </c>
      <c r="W8" s="41">
        <v>45</v>
      </c>
      <c r="X8" s="33">
        <v>1</v>
      </c>
      <c r="Y8" s="33">
        <v>1</v>
      </c>
      <c r="Z8" s="33">
        <v>0</v>
      </c>
      <c r="AA8" s="33">
        <v>190</v>
      </c>
      <c r="AB8" s="33">
        <f t="shared" si="0"/>
        <v>190</v>
      </c>
      <c r="AC8" s="38">
        <v>398240</v>
      </c>
      <c r="AD8" s="38">
        <v>0</v>
      </c>
      <c r="AE8" s="38"/>
      <c r="AF8" s="38">
        <f t="shared" si="1"/>
        <v>398240</v>
      </c>
      <c r="AG8" s="36" t="s">
        <v>212</v>
      </c>
      <c r="AH8" s="39"/>
      <c r="AI8" s="47">
        <v>44985</v>
      </c>
      <c r="AJ8" s="39"/>
      <c r="AK8" s="41">
        <v>18.8</v>
      </c>
      <c r="AL8" s="41">
        <v>15</v>
      </c>
      <c r="AM8" s="41">
        <v>20</v>
      </c>
      <c r="AN8" s="41">
        <v>20</v>
      </c>
      <c r="AO8" s="48">
        <v>20</v>
      </c>
      <c r="AP8" s="173">
        <v>188000</v>
      </c>
      <c r="AQ8" s="41" t="s">
        <v>178</v>
      </c>
      <c r="AR8" s="39"/>
      <c r="AS8" s="39"/>
      <c r="AT8" s="43"/>
      <c r="AU8" s="43">
        <v>188000</v>
      </c>
      <c r="AV8" s="43">
        <v>0</v>
      </c>
      <c r="AW8" s="44"/>
      <c r="AX8" s="45"/>
      <c r="AY8" s="134">
        <v>2022</v>
      </c>
    </row>
    <row r="9" spans="1:57" ht="114" customHeight="1">
      <c r="A9" s="32">
        <v>44977</v>
      </c>
      <c r="B9" s="33">
        <v>5</v>
      </c>
      <c r="C9" s="34" t="s">
        <v>166</v>
      </c>
      <c r="D9" s="35">
        <v>2</v>
      </c>
      <c r="E9" s="51">
        <v>27</v>
      </c>
      <c r="F9" s="51">
        <v>37</v>
      </c>
      <c r="G9" s="51">
        <v>0</v>
      </c>
      <c r="H9" s="51">
        <v>0</v>
      </c>
      <c r="I9" s="35">
        <v>0</v>
      </c>
      <c r="J9" s="34">
        <v>0</v>
      </c>
      <c r="K9" s="34">
        <v>0</v>
      </c>
      <c r="L9" s="34" t="s">
        <v>168</v>
      </c>
      <c r="M9" s="52" t="s">
        <v>213</v>
      </c>
      <c r="N9" s="36" t="s">
        <v>214</v>
      </c>
      <c r="O9" s="36" t="s">
        <v>215</v>
      </c>
      <c r="P9" s="46" t="s">
        <v>216</v>
      </c>
      <c r="Q9" s="36" t="s">
        <v>217</v>
      </c>
      <c r="R9" s="135" t="s">
        <v>218</v>
      </c>
      <c r="S9" s="133"/>
      <c r="T9" s="34" t="s">
        <v>219</v>
      </c>
      <c r="U9" s="35" t="s">
        <v>210</v>
      </c>
      <c r="V9" s="34" t="s">
        <v>220</v>
      </c>
      <c r="W9" s="35">
        <v>52</v>
      </c>
      <c r="X9" s="33">
        <v>1</v>
      </c>
      <c r="Y9" s="33">
        <v>1</v>
      </c>
      <c r="Z9" s="33">
        <v>1</v>
      </c>
      <c r="AA9" s="33">
        <v>64</v>
      </c>
      <c r="AB9" s="33">
        <f t="shared" si="0"/>
        <v>65</v>
      </c>
      <c r="AC9" s="38">
        <v>400000</v>
      </c>
      <c r="AD9" s="38">
        <v>0</v>
      </c>
      <c r="AE9" s="38"/>
      <c r="AF9" s="38">
        <f t="shared" si="1"/>
        <v>400000</v>
      </c>
      <c r="AG9" s="36">
        <v>0</v>
      </c>
      <c r="AH9" s="39"/>
      <c r="AI9" s="47">
        <v>44985</v>
      </c>
      <c r="AJ9" s="39"/>
      <c r="AK9" s="41">
        <v>30</v>
      </c>
      <c r="AL9" s="41">
        <v>30</v>
      </c>
      <c r="AM9" s="41">
        <v>30</v>
      </c>
      <c r="AN9" s="41">
        <v>30</v>
      </c>
      <c r="AO9" s="48">
        <v>30</v>
      </c>
      <c r="AP9" s="173">
        <v>300000</v>
      </c>
      <c r="AQ9" s="41" t="s">
        <v>178</v>
      </c>
      <c r="AR9" s="39"/>
      <c r="AS9" s="39"/>
      <c r="AT9" s="43"/>
      <c r="AU9" s="43">
        <v>300000</v>
      </c>
      <c r="AV9" s="43">
        <v>0</v>
      </c>
      <c r="AW9" s="44"/>
      <c r="AX9" s="45"/>
      <c r="AY9" s="134">
        <v>2021</v>
      </c>
    </row>
    <row r="10" spans="1:57" ht="108.65" customHeight="1">
      <c r="A10" s="32">
        <v>44977</v>
      </c>
      <c r="B10" s="33">
        <v>6</v>
      </c>
      <c r="C10" s="34" t="s">
        <v>166</v>
      </c>
      <c r="D10" s="35">
        <v>0</v>
      </c>
      <c r="E10" s="35">
        <v>0</v>
      </c>
      <c r="F10" s="35">
        <v>0</v>
      </c>
      <c r="G10" s="35">
        <v>0</v>
      </c>
      <c r="H10" s="35">
        <v>0</v>
      </c>
      <c r="I10" s="35">
        <v>0</v>
      </c>
      <c r="J10" s="35">
        <v>0</v>
      </c>
      <c r="K10" s="35">
        <v>0</v>
      </c>
      <c r="L10" s="34" t="s">
        <v>203</v>
      </c>
      <c r="M10" s="52" t="s">
        <v>221</v>
      </c>
      <c r="N10" s="36" t="s">
        <v>182</v>
      </c>
      <c r="O10" s="36" t="s">
        <v>222</v>
      </c>
      <c r="P10" s="46" t="s">
        <v>223</v>
      </c>
      <c r="Q10" s="36" t="s">
        <v>224</v>
      </c>
      <c r="R10" s="135" t="s">
        <v>225</v>
      </c>
      <c r="S10" s="133"/>
      <c r="T10" s="34" t="s">
        <v>226</v>
      </c>
      <c r="U10" s="35" t="s">
        <v>227</v>
      </c>
      <c r="V10" s="34" t="s">
        <v>228</v>
      </c>
      <c r="W10" s="35">
        <v>45</v>
      </c>
      <c r="X10" s="33">
        <v>1</v>
      </c>
      <c r="Y10" s="33">
        <v>2</v>
      </c>
      <c r="Z10" s="33">
        <v>3</v>
      </c>
      <c r="AA10" s="33">
        <v>48</v>
      </c>
      <c r="AB10" s="33">
        <f t="shared" si="0"/>
        <v>51</v>
      </c>
      <c r="AC10" s="38">
        <v>400000</v>
      </c>
      <c r="AD10" s="38">
        <v>0</v>
      </c>
      <c r="AE10" s="38"/>
      <c r="AF10" s="38">
        <f t="shared" si="1"/>
        <v>400000</v>
      </c>
      <c r="AG10" s="36">
        <v>0</v>
      </c>
      <c r="AH10" s="39"/>
      <c r="AI10" s="47">
        <v>44985</v>
      </c>
      <c r="AJ10" s="39"/>
      <c r="AK10" s="41">
        <v>32.5</v>
      </c>
      <c r="AL10" s="41">
        <v>30</v>
      </c>
      <c r="AM10" s="41">
        <v>30</v>
      </c>
      <c r="AN10" s="41">
        <v>40</v>
      </c>
      <c r="AO10" s="48">
        <v>30</v>
      </c>
      <c r="AP10" s="173">
        <v>325000</v>
      </c>
      <c r="AQ10" s="41" t="s">
        <v>178</v>
      </c>
      <c r="AR10" s="39"/>
      <c r="AS10" s="39"/>
      <c r="AT10" s="43"/>
      <c r="AU10" s="43">
        <v>325000</v>
      </c>
      <c r="AV10" s="43">
        <v>0</v>
      </c>
      <c r="AW10" s="44"/>
      <c r="AX10" s="45"/>
      <c r="AY10" s="134">
        <v>2023</v>
      </c>
    </row>
    <row r="11" spans="1:57" ht="114.65" customHeight="1">
      <c r="A11" s="32">
        <v>44977</v>
      </c>
      <c r="B11" s="33">
        <v>7</v>
      </c>
      <c r="C11" s="34" t="s">
        <v>166</v>
      </c>
      <c r="D11" s="35">
        <v>0</v>
      </c>
      <c r="E11" s="35">
        <v>0</v>
      </c>
      <c r="F11" s="35">
        <v>0</v>
      </c>
      <c r="G11" s="35">
        <v>0</v>
      </c>
      <c r="H11" s="35">
        <v>0</v>
      </c>
      <c r="I11" s="35">
        <v>0</v>
      </c>
      <c r="J11" s="35">
        <v>0</v>
      </c>
      <c r="K11" s="35">
        <v>0</v>
      </c>
      <c r="L11" s="34" t="s">
        <v>203</v>
      </c>
      <c r="M11" s="52" t="s">
        <v>229</v>
      </c>
      <c r="N11" s="36" t="s">
        <v>182</v>
      </c>
      <c r="O11" s="36" t="s">
        <v>222</v>
      </c>
      <c r="P11" s="46" t="s">
        <v>223</v>
      </c>
      <c r="Q11" s="36" t="s">
        <v>230</v>
      </c>
      <c r="R11" s="135" t="s">
        <v>225</v>
      </c>
      <c r="S11" s="133"/>
      <c r="T11" s="34" t="s">
        <v>231</v>
      </c>
      <c r="U11" s="35" t="s">
        <v>232</v>
      </c>
      <c r="V11" s="34" t="s">
        <v>233</v>
      </c>
      <c r="W11" s="35">
        <v>37</v>
      </c>
      <c r="X11" s="33">
        <v>1</v>
      </c>
      <c r="Y11" s="33">
        <v>1</v>
      </c>
      <c r="Z11" s="33">
        <v>17</v>
      </c>
      <c r="AA11" s="33">
        <v>17</v>
      </c>
      <c r="AB11" s="33">
        <f t="shared" si="0"/>
        <v>34</v>
      </c>
      <c r="AC11" s="38">
        <v>399500</v>
      </c>
      <c r="AD11" s="38">
        <v>0</v>
      </c>
      <c r="AE11" s="38"/>
      <c r="AF11" s="38">
        <f t="shared" si="1"/>
        <v>399500</v>
      </c>
      <c r="AG11" s="36">
        <v>0</v>
      </c>
      <c r="AH11" s="39"/>
      <c r="AI11" s="47">
        <v>44985</v>
      </c>
      <c r="AJ11" s="39"/>
      <c r="AK11" s="41">
        <v>17.8</v>
      </c>
      <c r="AL11" s="41">
        <v>16</v>
      </c>
      <c r="AM11" s="41">
        <v>16</v>
      </c>
      <c r="AN11" s="41">
        <v>19</v>
      </c>
      <c r="AO11" s="48">
        <v>20</v>
      </c>
      <c r="AP11" s="173">
        <v>178000</v>
      </c>
      <c r="AQ11" s="41" t="s">
        <v>178</v>
      </c>
      <c r="AR11" s="39"/>
      <c r="AS11" s="39"/>
      <c r="AT11" s="43"/>
      <c r="AU11" s="43">
        <v>178000</v>
      </c>
      <c r="AV11" s="43">
        <v>0</v>
      </c>
      <c r="AW11" s="44"/>
      <c r="AX11" s="45"/>
      <c r="AY11" s="134">
        <v>2023</v>
      </c>
    </row>
    <row r="12" spans="1:57" ht="82.4" customHeight="1">
      <c r="A12" s="32">
        <v>44977</v>
      </c>
      <c r="B12" s="33">
        <v>8</v>
      </c>
      <c r="C12" s="34" t="s">
        <v>166</v>
      </c>
      <c r="D12" s="35">
        <v>0</v>
      </c>
      <c r="E12" s="35">
        <v>0</v>
      </c>
      <c r="F12" s="35">
        <v>0</v>
      </c>
      <c r="G12" s="35">
        <v>0</v>
      </c>
      <c r="H12" s="35">
        <v>0</v>
      </c>
      <c r="I12" s="35">
        <v>0</v>
      </c>
      <c r="J12" s="35">
        <v>0</v>
      </c>
      <c r="K12" s="35">
        <v>0</v>
      </c>
      <c r="L12" s="34" t="s">
        <v>168</v>
      </c>
      <c r="M12" s="52" t="s">
        <v>234</v>
      </c>
      <c r="N12" s="36" t="s">
        <v>182</v>
      </c>
      <c r="O12" s="36" t="s">
        <v>222</v>
      </c>
      <c r="P12" s="46" t="s">
        <v>235</v>
      </c>
      <c r="Q12" s="36" t="s">
        <v>236</v>
      </c>
      <c r="R12" s="135" t="s">
        <v>237</v>
      </c>
      <c r="S12" s="133"/>
      <c r="T12" s="34" t="s">
        <v>238</v>
      </c>
      <c r="U12" s="35" t="s">
        <v>176</v>
      </c>
      <c r="V12" s="34" t="s">
        <v>239</v>
      </c>
      <c r="W12" s="35">
        <v>43</v>
      </c>
      <c r="X12" s="33">
        <v>1</v>
      </c>
      <c r="Y12" s="33">
        <v>2</v>
      </c>
      <c r="Z12" s="33">
        <v>6</v>
      </c>
      <c r="AA12" s="33">
        <v>16</v>
      </c>
      <c r="AB12" s="33">
        <f t="shared" si="0"/>
        <v>22</v>
      </c>
      <c r="AC12" s="38">
        <v>400000</v>
      </c>
      <c r="AD12" s="38">
        <v>0</v>
      </c>
      <c r="AE12" s="38"/>
      <c r="AF12" s="38">
        <f t="shared" si="1"/>
        <v>400000</v>
      </c>
      <c r="AG12" s="36">
        <v>0</v>
      </c>
      <c r="AH12" s="39"/>
      <c r="AI12" s="47">
        <v>44994</v>
      </c>
      <c r="AJ12" s="39"/>
      <c r="AK12" s="39">
        <v>26.700000000000003</v>
      </c>
      <c r="AL12" s="39">
        <v>20</v>
      </c>
      <c r="AM12" s="39">
        <v>25</v>
      </c>
      <c r="AN12" s="39">
        <v>35</v>
      </c>
      <c r="AO12" s="39" t="s">
        <v>192</v>
      </c>
      <c r="AP12" s="173">
        <v>213600</v>
      </c>
      <c r="AQ12" s="41" t="s">
        <v>178</v>
      </c>
      <c r="AR12" s="39"/>
      <c r="AS12" s="39"/>
      <c r="AT12" s="43"/>
      <c r="AU12" s="43">
        <v>267000</v>
      </c>
      <c r="AV12" s="43">
        <v>0</v>
      </c>
      <c r="AW12" s="44"/>
      <c r="AX12" s="45"/>
      <c r="AY12" s="134">
        <v>2023</v>
      </c>
    </row>
    <row r="13" spans="1:57" ht="66" customHeight="1">
      <c r="A13" s="32">
        <v>44979</v>
      </c>
      <c r="B13" s="33">
        <v>9</v>
      </c>
      <c r="C13" s="34" t="s">
        <v>166</v>
      </c>
      <c r="D13" s="35">
        <v>6</v>
      </c>
      <c r="E13" s="51">
        <v>9</v>
      </c>
      <c r="F13" s="51">
        <v>41</v>
      </c>
      <c r="G13" s="51">
        <v>34</v>
      </c>
      <c r="H13" s="51">
        <v>54</v>
      </c>
      <c r="I13" s="35">
        <v>8</v>
      </c>
      <c r="J13" s="34">
        <v>89</v>
      </c>
      <c r="K13" s="34">
        <v>0</v>
      </c>
      <c r="L13" s="34" t="s">
        <v>203</v>
      </c>
      <c r="M13" s="52" t="s">
        <v>240</v>
      </c>
      <c r="N13" s="36" t="s">
        <v>170</v>
      </c>
      <c r="O13" s="36" t="s">
        <v>241</v>
      </c>
      <c r="P13" s="46" t="s">
        <v>242</v>
      </c>
      <c r="Q13" s="36" t="s">
        <v>243</v>
      </c>
      <c r="R13" s="135" t="s">
        <v>244</v>
      </c>
      <c r="S13" s="133"/>
      <c r="T13" s="34" t="s">
        <v>245</v>
      </c>
      <c r="U13" s="35" t="s">
        <v>210</v>
      </c>
      <c r="V13" s="34" t="s">
        <v>246</v>
      </c>
      <c r="W13" s="35">
        <v>49</v>
      </c>
      <c r="X13" s="33">
        <v>1</v>
      </c>
      <c r="Y13" s="33">
        <v>2</v>
      </c>
      <c r="Z13" s="33">
        <v>6</v>
      </c>
      <c r="AA13" s="33">
        <v>27</v>
      </c>
      <c r="AB13" s="33">
        <f t="shared" si="0"/>
        <v>33</v>
      </c>
      <c r="AC13" s="38">
        <v>384000</v>
      </c>
      <c r="AD13" s="38">
        <v>0</v>
      </c>
      <c r="AE13" s="38"/>
      <c r="AF13" s="38">
        <f t="shared" si="1"/>
        <v>384000</v>
      </c>
      <c r="AG13" s="36">
        <v>0</v>
      </c>
      <c r="AH13" s="39"/>
      <c r="AI13" s="47">
        <v>44994</v>
      </c>
      <c r="AJ13" s="39"/>
      <c r="AK13" s="39">
        <v>23.700000000000003</v>
      </c>
      <c r="AL13" s="39">
        <v>20</v>
      </c>
      <c r="AM13" s="39">
        <v>25</v>
      </c>
      <c r="AN13" s="39">
        <v>26</v>
      </c>
      <c r="AO13" s="39" t="s">
        <v>192</v>
      </c>
      <c r="AP13" s="173">
        <v>237000.00000000003</v>
      </c>
      <c r="AQ13" s="41" t="s">
        <v>178</v>
      </c>
      <c r="AR13" s="39"/>
      <c r="AS13" s="39"/>
      <c r="AT13" s="43"/>
      <c r="AU13" s="43">
        <v>237000.00000000003</v>
      </c>
      <c r="AV13" s="43">
        <v>0</v>
      </c>
      <c r="AW13" s="44"/>
      <c r="AX13" s="45"/>
      <c r="AY13" s="134">
        <v>2017</v>
      </c>
    </row>
    <row r="14" spans="1:57" ht="66" customHeight="1">
      <c r="A14" s="32">
        <v>44985</v>
      </c>
      <c r="B14" s="33">
        <v>10</v>
      </c>
      <c r="C14" s="34" t="s">
        <v>166</v>
      </c>
      <c r="D14" s="35">
        <v>3</v>
      </c>
      <c r="E14" s="51">
        <v>5</v>
      </c>
      <c r="F14" s="51">
        <v>3</v>
      </c>
      <c r="G14" s="51">
        <v>73</v>
      </c>
      <c r="H14" s="51">
        <v>0</v>
      </c>
      <c r="I14" s="35">
        <v>0</v>
      </c>
      <c r="J14" s="34">
        <v>0</v>
      </c>
      <c r="K14" s="34">
        <v>0</v>
      </c>
      <c r="L14" s="34" t="s">
        <v>168</v>
      </c>
      <c r="M14" s="52" t="s">
        <v>247</v>
      </c>
      <c r="N14" s="36" t="s">
        <v>248</v>
      </c>
      <c r="O14" s="36" t="s">
        <v>249</v>
      </c>
      <c r="P14" s="46" t="s">
        <v>250</v>
      </c>
      <c r="Q14" s="36" t="s">
        <v>251</v>
      </c>
      <c r="R14" s="135" t="s">
        <v>252</v>
      </c>
      <c r="S14" s="133" t="s">
        <v>253</v>
      </c>
      <c r="T14" s="34" t="s">
        <v>254</v>
      </c>
      <c r="U14" s="35" t="s">
        <v>227</v>
      </c>
      <c r="V14" s="34" t="s">
        <v>255</v>
      </c>
      <c r="W14" s="35">
        <v>56</v>
      </c>
      <c r="X14" s="33">
        <v>1</v>
      </c>
      <c r="Y14" s="33">
        <v>3</v>
      </c>
      <c r="Z14" s="33">
        <v>2</v>
      </c>
      <c r="AA14" s="33">
        <v>30</v>
      </c>
      <c r="AB14" s="33">
        <f t="shared" si="0"/>
        <v>32</v>
      </c>
      <c r="AC14" s="38">
        <v>152000</v>
      </c>
      <c r="AD14" s="38">
        <v>0</v>
      </c>
      <c r="AE14" s="38"/>
      <c r="AF14" s="38">
        <f t="shared" si="1"/>
        <v>152000</v>
      </c>
      <c r="AG14" s="36">
        <v>0</v>
      </c>
      <c r="AH14" s="39"/>
      <c r="AI14" s="47">
        <v>45014</v>
      </c>
      <c r="AJ14" s="39"/>
      <c r="AK14" s="39">
        <v>14.799999999999999</v>
      </c>
      <c r="AL14" s="39">
        <v>14</v>
      </c>
      <c r="AM14" s="39">
        <v>15</v>
      </c>
      <c r="AN14" s="39">
        <v>15</v>
      </c>
      <c r="AO14" s="39">
        <v>15</v>
      </c>
      <c r="AP14" s="43">
        <v>148000</v>
      </c>
      <c r="AQ14" s="41" t="s">
        <v>178</v>
      </c>
      <c r="AR14" s="39"/>
      <c r="AS14" s="39"/>
      <c r="AT14" s="43"/>
      <c r="AU14" s="43">
        <v>148000</v>
      </c>
      <c r="AV14" s="43">
        <v>0</v>
      </c>
      <c r="AW14" s="44"/>
      <c r="AX14" s="45"/>
      <c r="AY14" s="134">
        <v>2020</v>
      </c>
    </row>
    <row r="15" spans="1:57" ht="66" customHeight="1">
      <c r="A15" s="32">
        <v>44985</v>
      </c>
      <c r="B15" s="33">
        <v>11</v>
      </c>
      <c r="C15" s="34" t="s">
        <v>166</v>
      </c>
      <c r="D15" s="35">
        <v>1</v>
      </c>
      <c r="E15" s="51" t="s">
        <v>256</v>
      </c>
      <c r="F15" s="51" t="s">
        <v>167</v>
      </c>
      <c r="G15" s="51">
        <v>0</v>
      </c>
      <c r="H15" s="51">
        <v>0</v>
      </c>
      <c r="I15" s="35">
        <v>0</v>
      </c>
      <c r="J15" s="34">
        <v>0</v>
      </c>
      <c r="K15" s="34">
        <v>0</v>
      </c>
      <c r="L15" s="34" t="s">
        <v>168</v>
      </c>
      <c r="M15" s="52" t="s">
        <v>257</v>
      </c>
      <c r="N15" s="36" t="s">
        <v>248</v>
      </c>
      <c r="O15" s="36" t="s">
        <v>258</v>
      </c>
      <c r="P15" s="46" t="s">
        <v>242</v>
      </c>
      <c r="Q15" s="36" t="s">
        <v>259</v>
      </c>
      <c r="R15" s="135" t="s">
        <v>260</v>
      </c>
      <c r="S15" s="133" t="s">
        <v>261</v>
      </c>
      <c r="T15" s="34" t="s">
        <v>262</v>
      </c>
      <c r="U15" s="35" t="s">
        <v>210</v>
      </c>
      <c r="V15" s="34" t="s">
        <v>263</v>
      </c>
      <c r="W15" s="35">
        <v>54</v>
      </c>
      <c r="X15" s="33">
        <v>1</v>
      </c>
      <c r="Y15" s="33">
        <v>4</v>
      </c>
      <c r="Z15" s="33">
        <v>4</v>
      </c>
      <c r="AA15" s="33">
        <v>87</v>
      </c>
      <c r="AB15" s="33">
        <f t="shared" si="0"/>
        <v>91</v>
      </c>
      <c r="AC15" s="38">
        <v>370000</v>
      </c>
      <c r="AD15" s="38">
        <v>0</v>
      </c>
      <c r="AE15" s="38"/>
      <c r="AF15" s="38">
        <f t="shared" si="1"/>
        <v>370000</v>
      </c>
      <c r="AG15" s="36">
        <v>0</v>
      </c>
      <c r="AH15" s="39"/>
      <c r="AI15" s="47">
        <v>45014</v>
      </c>
      <c r="AJ15" s="39"/>
      <c r="AK15" s="39">
        <v>34.300000000000004</v>
      </c>
      <c r="AL15" s="39">
        <v>35</v>
      </c>
      <c r="AM15" s="39">
        <v>37</v>
      </c>
      <c r="AN15" s="39">
        <v>35</v>
      </c>
      <c r="AO15" s="39">
        <v>30</v>
      </c>
      <c r="AP15" s="43">
        <v>343000.00000000006</v>
      </c>
      <c r="AQ15" s="41" t="s">
        <v>178</v>
      </c>
      <c r="AR15" s="39"/>
      <c r="AS15" s="39"/>
      <c r="AT15" s="43"/>
      <c r="AU15" s="43">
        <v>343000.00000000006</v>
      </c>
      <c r="AV15" s="43">
        <v>0</v>
      </c>
      <c r="AW15" s="44"/>
      <c r="AX15" s="45"/>
      <c r="AY15" s="134">
        <v>2022</v>
      </c>
    </row>
    <row r="16" spans="1:57" ht="66" customHeight="1">
      <c r="A16" s="32">
        <v>44986</v>
      </c>
      <c r="B16" s="33">
        <v>12</v>
      </c>
      <c r="C16" s="34" t="s">
        <v>166</v>
      </c>
      <c r="D16" s="35">
        <v>0</v>
      </c>
      <c r="E16" s="35">
        <v>0</v>
      </c>
      <c r="F16" s="35">
        <v>0</v>
      </c>
      <c r="G16" s="35">
        <v>0</v>
      </c>
      <c r="H16" s="35">
        <v>0</v>
      </c>
      <c r="I16" s="35">
        <v>0</v>
      </c>
      <c r="J16" s="35">
        <v>0</v>
      </c>
      <c r="K16" s="35">
        <v>0</v>
      </c>
      <c r="L16" s="34" t="s">
        <v>168</v>
      </c>
      <c r="M16" s="52" t="s">
        <v>264</v>
      </c>
      <c r="N16" s="36" t="s">
        <v>170</v>
      </c>
      <c r="O16" s="36" t="s">
        <v>265</v>
      </c>
      <c r="P16" s="46" t="s">
        <v>250</v>
      </c>
      <c r="Q16" s="36" t="s">
        <v>266</v>
      </c>
      <c r="R16" s="135" t="s">
        <v>267</v>
      </c>
      <c r="S16" s="133"/>
      <c r="T16" s="34" t="s">
        <v>268</v>
      </c>
      <c r="U16" s="35" t="s">
        <v>210</v>
      </c>
      <c r="V16" s="34" t="s">
        <v>269</v>
      </c>
      <c r="W16" s="35">
        <v>46</v>
      </c>
      <c r="X16" s="33">
        <v>1</v>
      </c>
      <c r="Y16" s="33">
        <v>2</v>
      </c>
      <c r="Z16" s="33">
        <v>0</v>
      </c>
      <c r="AA16" s="33">
        <v>74</v>
      </c>
      <c r="AB16" s="33">
        <f t="shared" si="0"/>
        <v>74</v>
      </c>
      <c r="AC16" s="38">
        <v>400000</v>
      </c>
      <c r="AD16" s="38">
        <v>0</v>
      </c>
      <c r="AE16" s="38"/>
      <c r="AF16" s="38">
        <f t="shared" si="1"/>
        <v>400000</v>
      </c>
      <c r="AG16" s="36">
        <v>0</v>
      </c>
      <c r="AH16" s="39"/>
      <c r="AI16" s="47">
        <v>44994</v>
      </c>
      <c r="AJ16" s="39"/>
      <c r="AK16" s="39">
        <v>33.4</v>
      </c>
      <c r="AL16" s="39">
        <v>30</v>
      </c>
      <c r="AM16" s="39">
        <v>35</v>
      </c>
      <c r="AN16" s="39">
        <v>35</v>
      </c>
      <c r="AO16" s="39" t="s">
        <v>192</v>
      </c>
      <c r="AP16" s="173">
        <v>334000</v>
      </c>
      <c r="AQ16" s="41" t="s">
        <v>178</v>
      </c>
      <c r="AR16" s="39"/>
      <c r="AS16" s="39"/>
      <c r="AT16" s="43"/>
      <c r="AU16" s="43">
        <v>334000</v>
      </c>
      <c r="AV16" s="43">
        <v>0</v>
      </c>
      <c r="AW16" s="44"/>
      <c r="AX16" s="45"/>
      <c r="AY16" s="134">
        <v>2023</v>
      </c>
    </row>
    <row r="17" spans="1:57" ht="66" customHeight="1">
      <c r="A17" s="32">
        <v>44987</v>
      </c>
      <c r="B17" s="33">
        <v>13</v>
      </c>
      <c r="C17" s="34" t="s">
        <v>166</v>
      </c>
      <c r="D17" s="35">
        <v>1</v>
      </c>
      <c r="E17" s="51">
        <v>37</v>
      </c>
      <c r="F17" s="51">
        <v>0</v>
      </c>
      <c r="G17" s="51">
        <v>0</v>
      </c>
      <c r="H17" s="51">
        <v>0</v>
      </c>
      <c r="I17" s="35">
        <v>0</v>
      </c>
      <c r="J17" s="34">
        <v>0</v>
      </c>
      <c r="K17" s="34">
        <v>0</v>
      </c>
      <c r="L17" s="34" t="s">
        <v>180</v>
      </c>
      <c r="M17" s="174" t="s">
        <v>270</v>
      </c>
      <c r="N17" s="36" t="s">
        <v>170</v>
      </c>
      <c r="O17" s="36" t="s">
        <v>271</v>
      </c>
      <c r="P17" s="46" t="s">
        <v>184</v>
      </c>
      <c r="Q17" s="36" t="s">
        <v>272</v>
      </c>
      <c r="R17" s="135" t="s">
        <v>273</v>
      </c>
      <c r="S17" s="133"/>
      <c r="T17" s="34" t="s">
        <v>274</v>
      </c>
      <c r="U17" s="35" t="s">
        <v>275</v>
      </c>
      <c r="V17" s="34" t="s">
        <v>276</v>
      </c>
      <c r="W17" s="35">
        <v>45</v>
      </c>
      <c r="X17" s="33">
        <v>1</v>
      </c>
      <c r="Y17" s="33">
        <v>5</v>
      </c>
      <c r="Z17" s="33">
        <v>10</v>
      </c>
      <c r="AA17" s="33">
        <v>125</v>
      </c>
      <c r="AB17" s="33">
        <f t="shared" si="0"/>
        <v>135</v>
      </c>
      <c r="AC17" s="38">
        <v>378000</v>
      </c>
      <c r="AD17" s="38">
        <v>0</v>
      </c>
      <c r="AE17" s="38"/>
      <c r="AF17" s="38">
        <f t="shared" si="1"/>
        <v>378000</v>
      </c>
      <c r="AG17" s="36">
        <v>0</v>
      </c>
      <c r="AH17" s="39"/>
      <c r="AI17" s="47">
        <v>45014</v>
      </c>
      <c r="AJ17" s="39"/>
      <c r="AK17" s="39">
        <v>31.3</v>
      </c>
      <c r="AL17" s="39">
        <v>30</v>
      </c>
      <c r="AM17" s="39">
        <v>35</v>
      </c>
      <c r="AN17" s="39">
        <v>30</v>
      </c>
      <c r="AO17" s="39">
        <v>30</v>
      </c>
      <c r="AP17" s="43">
        <v>313000</v>
      </c>
      <c r="AQ17" s="41" t="s">
        <v>178</v>
      </c>
      <c r="AR17" s="39"/>
      <c r="AS17" s="39"/>
      <c r="AT17" s="43"/>
      <c r="AU17" s="43">
        <v>313000</v>
      </c>
      <c r="AV17" s="43">
        <v>0</v>
      </c>
      <c r="AW17" s="44"/>
      <c r="AX17" s="45"/>
      <c r="AY17" s="134">
        <v>2022</v>
      </c>
    </row>
    <row r="18" spans="1:57" ht="66" customHeight="1">
      <c r="A18" s="32">
        <v>44987</v>
      </c>
      <c r="B18" s="33">
        <v>14</v>
      </c>
      <c r="C18" s="34" t="s">
        <v>166</v>
      </c>
      <c r="D18" s="35">
        <v>1</v>
      </c>
      <c r="E18" s="51">
        <v>83</v>
      </c>
      <c r="F18" s="51">
        <v>0</v>
      </c>
      <c r="G18" s="51">
        <v>0</v>
      </c>
      <c r="H18" s="51">
        <v>0</v>
      </c>
      <c r="I18" s="35">
        <v>0</v>
      </c>
      <c r="J18" s="34">
        <v>0</v>
      </c>
      <c r="K18" s="34">
        <v>0</v>
      </c>
      <c r="L18" s="34" t="s">
        <v>168</v>
      </c>
      <c r="M18" s="52" t="s">
        <v>277</v>
      </c>
      <c r="N18" s="36" t="s">
        <v>170</v>
      </c>
      <c r="O18" s="36" t="s">
        <v>265</v>
      </c>
      <c r="P18" s="46" t="s">
        <v>184</v>
      </c>
      <c r="Q18" s="36" t="s">
        <v>278</v>
      </c>
      <c r="R18" s="135" t="s">
        <v>279</v>
      </c>
      <c r="S18" s="133" t="s">
        <v>280</v>
      </c>
      <c r="T18" s="34" t="s">
        <v>281</v>
      </c>
      <c r="U18" s="35" t="s">
        <v>210</v>
      </c>
      <c r="V18" s="34" t="s">
        <v>282</v>
      </c>
      <c r="W18" s="35">
        <v>60</v>
      </c>
      <c r="X18" s="33">
        <v>2</v>
      </c>
      <c r="Y18" s="33">
        <v>1</v>
      </c>
      <c r="Z18" s="33">
        <v>4</v>
      </c>
      <c r="AA18" s="33">
        <v>37</v>
      </c>
      <c r="AB18" s="33">
        <f t="shared" si="0"/>
        <v>41</v>
      </c>
      <c r="AC18" s="38">
        <v>400000</v>
      </c>
      <c r="AD18" s="38">
        <v>0</v>
      </c>
      <c r="AE18" s="38"/>
      <c r="AF18" s="38">
        <f t="shared" si="1"/>
        <v>400000</v>
      </c>
      <c r="AG18" s="36">
        <v>0</v>
      </c>
      <c r="AH18" s="39"/>
      <c r="AI18" s="47">
        <v>45014</v>
      </c>
      <c r="AJ18" s="39"/>
      <c r="AK18" s="39">
        <v>34.5</v>
      </c>
      <c r="AL18" s="39">
        <v>35</v>
      </c>
      <c r="AM18" s="39">
        <v>33</v>
      </c>
      <c r="AN18" s="39">
        <v>35</v>
      </c>
      <c r="AO18" s="39">
        <v>35</v>
      </c>
      <c r="AP18" s="43">
        <v>345000</v>
      </c>
      <c r="AQ18" s="41" t="s">
        <v>178</v>
      </c>
      <c r="AR18" s="39"/>
      <c r="AS18" s="39"/>
      <c r="AT18" s="43"/>
      <c r="AU18" s="43">
        <v>345000</v>
      </c>
      <c r="AV18" s="43">
        <v>0</v>
      </c>
      <c r="AW18" s="44"/>
      <c r="AX18" s="45"/>
      <c r="AY18" s="134">
        <v>2022</v>
      </c>
    </row>
    <row r="19" spans="1:57" ht="66" customHeight="1">
      <c r="A19" s="32">
        <v>44988</v>
      </c>
      <c r="B19" s="33">
        <v>15</v>
      </c>
      <c r="C19" s="34" t="s">
        <v>283</v>
      </c>
      <c r="D19" s="35">
        <v>0</v>
      </c>
      <c r="E19" s="51">
        <v>0</v>
      </c>
      <c r="F19" s="51">
        <v>0</v>
      </c>
      <c r="G19" s="51">
        <v>0</v>
      </c>
      <c r="H19" s="51">
        <v>0</v>
      </c>
      <c r="I19" s="51">
        <v>0</v>
      </c>
      <c r="J19" s="51">
        <v>0</v>
      </c>
      <c r="K19" s="34">
        <v>0</v>
      </c>
      <c r="L19" s="34" t="s">
        <v>203</v>
      </c>
      <c r="M19" s="52" t="s">
        <v>284</v>
      </c>
      <c r="N19" s="36" t="s">
        <v>170</v>
      </c>
      <c r="O19" s="36" t="s">
        <v>285</v>
      </c>
      <c r="P19" s="46" t="s">
        <v>184</v>
      </c>
      <c r="Q19" s="36" t="s">
        <v>286</v>
      </c>
      <c r="R19" s="135" t="s">
        <v>287</v>
      </c>
      <c r="S19" s="133" t="s">
        <v>288</v>
      </c>
      <c r="T19" s="34" t="s">
        <v>289</v>
      </c>
      <c r="U19" s="35" t="s">
        <v>210</v>
      </c>
      <c r="V19" s="34" t="s">
        <v>290</v>
      </c>
      <c r="W19" s="35">
        <v>60</v>
      </c>
      <c r="X19" s="33">
        <v>1</v>
      </c>
      <c r="Y19" s="33">
        <v>3</v>
      </c>
      <c r="Z19" s="33">
        <v>0</v>
      </c>
      <c r="AA19" s="33">
        <v>60</v>
      </c>
      <c r="AB19" s="33">
        <f t="shared" si="0"/>
        <v>60</v>
      </c>
      <c r="AC19" s="38">
        <v>658000</v>
      </c>
      <c r="AD19" s="38">
        <v>82000</v>
      </c>
      <c r="AE19" s="38">
        <v>950000</v>
      </c>
      <c r="AF19" s="38">
        <f t="shared" si="1"/>
        <v>1690000</v>
      </c>
      <c r="AG19" s="36">
        <v>0</v>
      </c>
      <c r="AH19" s="39"/>
      <c r="AI19" s="47">
        <v>44994</v>
      </c>
      <c r="AJ19" s="39"/>
      <c r="AK19" s="39">
        <v>45</v>
      </c>
      <c r="AL19" s="39">
        <v>45</v>
      </c>
      <c r="AM19" s="39">
        <v>40</v>
      </c>
      <c r="AN19" s="39">
        <v>50</v>
      </c>
      <c r="AO19" s="39" t="s">
        <v>192</v>
      </c>
      <c r="AP19" s="173">
        <v>450000</v>
      </c>
      <c r="AQ19" s="41" t="s">
        <v>178</v>
      </c>
      <c r="AR19" s="39"/>
      <c r="AS19" s="39" t="s">
        <v>291</v>
      </c>
      <c r="AT19" s="43"/>
      <c r="AU19" s="43">
        <v>450000</v>
      </c>
      <c r="AV19" s="43">
        <v>234000.00000000003</v>
      </c>
      <c r="AW19" s="44"/>
      <c r="AX19" s="45"/>
      <c r="AY19" s="134">
        <v>2023</v>
      </c>
      <c r="AZ19" s="10">
        <v>23.400000000000002</v>
      </c>
      <c r="BA19" s="10">
        <v>30</v>
      </c>
      <c r="BB19" s="10">
        <v>20</v>
      </c>
      <c r="BC19" s="10">
        <v>20</v>
      </c>
      <c r="BD19" s="10" t="s">
        <v>192</v>
      </c>
      <c r="BE19" s="175">
        <v>234000</v>
      </c>
    </row>
    <row r="20" spans="1:57" ht="66" customHeight="1">
      <c r="A20" s="32">
        <v>44988</v>
      </c>
      <c r="B20" s="33">
        <v>16</v>
      </c>
      <c r="C20" s="34" t="s">
        <v>283</v>
      </c>
      <c r="D20" s="35">
        <v>0</v>
      </c>
      <c r="E20" s="51">
        <v>0</v>
      </c>
      <c r="F20" s="51">
        <v>0</v>
      </c>
      <c r="G20" s="51">
        <v>0</v>
      </c>
      <c r="H20" s="51">
        <v>0</v>
      </c>
      <c r="I20" s="51">
        <v>0</v>
      </c>
      <c r="J20" s="51">
        <v>0</v>
      </c>
      <c r="K20" s="34">
        <v>0</v>
      </c>
      <c r="L20" s="34" t="s">
        <v>180</v>
      </c>
      <c r="M20" s="52" t="s">
        <v>292</v>
      </c>
      <c r="N20" s="36" t="s">
        <v>293</v>
      </c>
      <c r="O20" s="36"/>
      <c r="P20" s="46" t="s">
        <v>294</v>
      </c>
      <c r="Q20" s="36" t="s">
        <v>295</v>
      </c>
      <c r="R20" s="135" t="s">
        <v>296</v>
      </c>
      <c r="S20" s="133"/>
      <c r="T20" s="34" t="s">
        <v>297</v>
      </c>
      <c r="U20" s="35" t="s">
        <v>298</v>
      </c>
      <c r="V20" s="34" t="s">
        <v>299</v>
      </c>
      <c r="W20" s="35">
        <v>49</v>
      </c>
      <c r="X20" s="33">
        <v>1</v>
      </c>
      <c r="Y20" s="33">
        <v>2</v>
      </c>
      <c r="Z20" s="33">
        <v>0</v>
      </c>
      <c r="AA20" s="33">
        <v>24</v>
      </c>
      <c r="AB20" s="33">
        <f t="shared" si="0"/>
        <v>24</v>
      </c>
      <c r="AC20" s="38">
        <v>970000</v>
      </c>
      <c r="AD20" s="38">
        <v>330000</v>
      </c>
      <c r="AE20" s="38">
        <v>983640</v>
      </c>
      <c r="AF20" s="38">
        <f t="shared" si="1"/>
        <v>2283640</v>
      </c>
      <c r="AG20" s="36" t="s">
        <v>300</v>
      </c>
      <c r="AH20" s="39"/>
      <c r="AI20" s="47">
        <v>45014</v>
      </c>
      <c r="AJ20" s="39"/>
      <c r="AK20" s="39">
        <v>63</v>
      </c>
      <c r="AL20" s="39">
        <v>60</v>
      </c>
      <c r="AM20" s="39">
        <v>60</v>
      </c>
      <c r="AN20" s="39">
        <v>66</v>
      </c>
      <c r="AO20" s="39">
        <v>66</v>
      </c>
      <c r="AP20" s="173">
        <v>630000</v>
      </c>
      <c r="AQ20" s="41" t="s">
        <v>178</v>
      </c>
      <c r="AR20" s="39"/>
      <c r="AS20" s="39"/>
      <c r="AT20" s="43"/>
      <c r="AU20" s="43">
        <v>630000</v>
      </c>
      <c r="AV20" s="43">
        <v>375000</v>
      </c>
      <c r="AW20" s="44"/>
      <c r="AX20" s="45"/>
      <c r="AY20" s="134">
        <v>2023</v>
      </c>
      <c r="AZ20" s="10">
        <v>37.5</v>
      </c>
      <c r="BA20" s="10">
        <v>30</v>
      </c>
      <c r="BB20" s="10">
        <v>40</v>
      </c>
      <c r="BC20" s="10">
        <v>40</v>
      </c>
      <c r="BD20" s="10">
        <v>40</v>
      </c>
      <c r="BE20" s="175">
        <v>375000</v>
      </c>
    </row>
    <row r="21" spans="1:57" ht="66" customHeight="1">
      <c r="A21" s="32">
        <v>44992</v>
      </c>
      <c r="B21" s="33">
        <v>17</v>
      </c>
      <c r="C21" s="34" t="s">
        <v>166</v>
      </c>
      <c r="D21" s="35">
        <v>0</v>
      </c>
      <c r="E21" s="51">
        <v>0</v>
      </c>
      <c r="F21" s="51">
        <v>0</v>
      </c>
      <c r="G21" s="51">
        <v>0</v>
      </c>
      <c r="H21" s="51">
        <v>0</v>
      </c>
      <c r="I21" s="51">
        <v>0</v>
      </c>
      <c r="J21" s="51">
        <v>0</v>
      </c>
      <c r="K21" s="34">
        <v>0</v>
      </c>
      <c r="L21" s="34" t="s">
        <v>168</v>
      </c>
      <c r="M21" s="52" t="s">
        <v>301</v>
      </c>
      <c r="N21" s="36" t="s">
        <v>248</v>
      </c>
      <c r="O21" s="36" t="s">
        <v>249</v>
      </c>
      <c r="P21" s="46" t="s">
        <v>302</v>
      </c>
      <c r="Q21" s="36" t="s">
        <v>303</v>
      </c>
      <c r="R21" s="135" t="s">
        <v>304</v>
      </c>
      <c r="S21" s="133"/>
      <c r="T21" s="34" t="s">
        <v>305</v>
      </c>
      <c r="U21" s="35" t="s">
        <v>210</v>
      </c>
      <c r="V21" s="34" t="s">
        <v>306</v>
      </c>
      <c r="W21" s="35">
        <v>63</v>
      </c>
      <c r="X21" s="33">
        <v>2</v>
      </c>
      <c r="Y21" s="33">
        <v>3</v>
      </c>
      <c r="Z21" s="33">
        <v>8</v>
      </c>
      <c r="AA21" s="33">
        <v>60</v>
      </c>
      <c r="AB21" s="33">
        <f t="shared" si="0"/>
        <v>68</v>
      </c>
      <c r="AC21" s="38">
        <v>400000</v>
      </c>
      <c r="AD21" s="38">
        <v>0</v>
      </c>
      <c r="AE21" s="38"/>
      <c r="AF21" s="38">
        <f t="shared" si="1"/>
        <v>400000</v>
      </c>
      <c r="AG21" s="36" t="s">
        <v>307</v>
      </c>
      <c r="AH21" s="39"/>
      <c r="AI21" s="47">
        <v>45014</v>
      </c>
      <c r="AJ21" s="39"/>
      <c r="AK21" s="39">
        <v>39</v>
      </c>
      <c r="AL21" s="39">
        <v>40</v>
      </c>
      <c r="AM21" s="39">
        <v>40</v>
      </c>
      <c r="AN21" s="39">
        <v>36</v>
      </c>
      <c r="AO21" s="39">
        <v>40</v>
      </c>
      <c r="AP21" s="43">
        <v>390000</v>
      </c>
      <c r="AQ21" s="41" t="s">
        <v>178</v>
      </c>
      <c r="AR21" s="39"/>
      <c r="AS21" s="39"/>
      <c r="AT21" s="43"/>
      <c r="AU21" s="43">
        <v>390000</v>
      </c>
      <c r="AV21" s="43">
        <v>0</v>
      </c>
      <c r="AW21" s="44"/>
      <c r="AX21" s="45"/>
      <c r="AY21" s="134">
        <v>2023</v>
      </c>
    </row>
    <row r="22" spans="1:57" ht="66" customHeight="1">
      <c r="A22" s="32">
        <v>44998</v>
      </c>
      <c r="B22" s="33">
        <v>18</v>
      </c>
      <c r="C22" s="34" t="s">
        <v>166</v>
      </c>
      <c r="D22" s="35">
        <v>1</v>
      </c>
      <c r="E22" s="51">
        <v>59</v>
      </c>
      <c r="F22" s="51">
        <v>0</v>
      </c>
      <c r="G22" s="51">
        <v>0</v>
      </c>
      <c r="H22" s="51">
        <v>0</v>
      </c>
      <c r="I22" s="35">
        <v>0</v>
      </c>
      <c r="J22" s="34">
        <v>0</v>
      </c>
      <c r="K22" s="34">
        <v>0</v>
      </c>
      <c r="L22" s="34" t="s">
        <v>168</v>
      </c>
      <c r="M22" s="52" t="s">
        <v>308</v>
      </c>
      <c r="N22" s="36" t="s">
        <v>170</v>
      </c>
      <c r="O22" s="36" t="s">
        <v>309</v>
      </c>
      <c r="P22" s="46" t="s">
        <v>250</v>
      </c>
      <c r="Q22" s="36" t="s">
        <v>310</v>
      </c>
      <c r="R22" s="135" t="s">
        <v>311</v>
      </c>
      <c r="S22" s="133" t="s">
        <v>312</v>
      </c>
      <c r="T22" s="34" t="s">
        <v>313</v>
      </c>
      <c r="U22" s="35" t="s">
        <v>227</v>
      </c>
      <c r="V22" s="34" t="s">
        <v>314</v>
      </c>
      <c r="W22" s="35">
        <v>51</v>
      </c>
      <c r="X22" s="33">
        <v>1</v>
      </c>
      <c r="Y22" s="33">
        <v>1</v>
      </c>
      <c r="Z22" s="33">
        <v>0</v>
      </c>
      <c r="AA22" s="33">
        <v>45</v>
      </c>
      <c r="AB22" s="33">
        <f t="shared" si="0"/>
        <v>45</v>
      </c>
      <c r="AC22" s="38">
        <v>396000</v>
      </c>
      <c r="AD22" s="38">
        <v>0</v>
      </c>
      <c r="AE22" s="38"/>
      <c r="AF22" s="38">
        <f t="shared" si="1"/>
        <v>396000</v>
      </c>
      <c r="AG22" s="36">
        <v>0</v>
      </c>
      <c r="AH22" s="39"/>
      <c r="AI22" s="47">
        <v>45020</v>
      </c>
      <c r="AJ22" s="39"/>
      <c r="AK22" s="39">
        <v>35.4</v>
      </c>
      <c r="AL22" s="39">
        <v>36</v>
      </c>
      <c r="AM22" s="39">
        <v>35</v>
      </c>
      <c r="AN22" s="39">
        <v>35</v>
      </c>
      <c r="AO22" s="39" t="s">
        <v>192</v>
      </c>
      <c r="AP22" s="173"/>
      <c r="AQ22" s="41" t="s">
        <v>178</v>
      </c>
      <c r="AR22" s="39"/>
      <c r="AS22" s="39"/>
      <c r="AT22" s="43"/>
      <c r="AU22" s="50">
        <v>354000</v>
      </c>
      <c r="AV22" s="43">
        <v>0</v>
      </c>
      <c r="AW22" s="44"/>
      <c r="AX22" s="45"/>
      <c r="AY22" s="134">
        <v>2022</v>
      </c>
    </row>
    <row r="23" spans="1:57" ht="66" customHeight="1">
      <c r="A23" s="32">
        <v>44998</v>
      </c>
      <c r="B23" s="33">
        <v>19</v>
      </c>
      <c r="C23" s="34" t="s">
        <v>166</v>
      </c>
      <c r="D23" s="35">
        <v>1</v>
      </c>
      <c r="E23" s="51">
        <v>34</v>
      </c>
      <c r="F23" s="51">
        <v>0</v>
      </c>
      <c r="G23" s="51">
        <v>0</v>
      </c>
      <c r="H23" s="51">
        <v>0</v>
      </c>
      <c r="I23" s="35">
        <v>0</v>
      </c>
      <c r="J23" s="34">
        <v>0</v>
      </c>
      <c r="K23" s="34">
        <v>0</v>
      </c>
      <c r="L23" s="34" t="s">
        <v>203</v>
      </c>
      <c r="M23" s="52" t="s">
        <v>315</v>
      </c>
      <c r="N23" s="36" t="s">
        <v>170</v>
      </c>
      <c r="O23" s="36" t="s">
        <v>285</v>
      </c>
      <c r="P23" s="46" t="s">
        <v>184</v>
      </c>
      <c r="Q23" s="36" t="s">
        <v>286</v>
      </c>
      <c r="R23" s="135" t="s">
        <v>316</v>
      </c>
      <c r="S23" s="133" t="s">
        <v>317</v>
      </c>
      <c r="T23" s="34" t="s">
        <v>245</v>
      </c>
      <c r="U23" s="35" t="s">
        <v>318</v>
      </c>
      <c r="V23" s="34" t="s">
        <v>319</v>
      </c>
      <c r="W23" s="35">
        <v>34</v>
      </c>
      <c r="X23" s="33">
        <v>1</v>
      </c>
      <c r="Y23" s="33">
        <v>1</v>
      </c>
      <c r="Z23" s="33">
        <v>25</v>
      </c>
      <c r="AA23" s="33">
        <v>10</v>
      </c>
      <c r="AB23" s="33">
        <f t="shared" si="0"/>
        <v>35</v>
      </c>
      <c r="AC23" s="38">
        <v>397600</v>
      </c>
      <c r="AD23" s="38">
        <v>0</v>
      </c>
      <c r="AE23" s="38"/>
      <c r="AF23" s="38">
        <f t="shared" si="1"/>
        <v>397600</v>
      </c>
      <c r="AG23" s="36">
        <v>0</v>
      </c>
      <c r="AH23" s="39"/>
      <c r="AI23" s="47">
        <v>45020</v>
      </c>
      <c r="AJ23" s="39"/>
      <c r="AK23" s="39">
        <v>28.400000000000002</v>
      </c>
      <c r="AL23" s="39">
        <v>30</v>
      </c>
      <c r="AM23" s="39">
        <v>30</v>
      </c>
      <c r="AN23" s="39">
        <v>25</v>
      </c>
      <c r="AO23" s="39" t="s">
        <v>192</v>
      </c>
      <c r="AP23" s="173"/>
      <c r="AQ23" s="41" t="s">
        <v>178</v>
      </c>
      <c r="AR23" s="39"/>
      <c r="AS23" s="39"/>
      <c r="AT23" s="43"/>
      <c r="AU23" s="50">
        <v>284000</v>
      </c>
      <c r="AV23" s="43">
        <v>0</v>
      </c>
      <c r="AW23" s="44"/>
      <c r="AX23" s="45"/>
      <c r="AY23" s="134">
        <v>2022</v>
      </c>
    </row>
    <row r="24" spans="1:57" ht="66" customHeight="1">
      <c r="A24" s="32">
        <v>44998</v>
      </c>
      <c r="B24" s="33">
        <v>20</v>
      </c>
      <c r="C24" s="34" t="s">
        <v>166</v>
      </c>
      <c r="D24" s="35">
        <v>4</v>
      </c>
      <c r="E24" s="51">
        <v>62</v>
      </c>
      <c r="F24" s="51">
        <v>47</v>
      </c>
      <c r="G24" s="51">
        <v>0</v>
      </c>
      <c r="H24" s="51">
        <v>71</v>
      </c>
      <c r="I24" s="35">
        <v>114</v>
      </c>
      <c r="J24" s="34">
        <v>0</v>
      </c>
      <c r="K24" s="34">
        <v>0</v>
      </c>
      <c r="L24" s="34" t="s">
        <v>203</v>
      </c>
      <c r="M24" s="52" t="s">
        <v>320</v>
      </c>
      <c r="N24" s="36" t="s">
        <v>170</v>
      </c>
      <c r="O24" s="36" t="s">
        <v>285</v>
      </c>
      <c r="P24" s="46" t="s">
        <v>184</v>
      </c>
      <c r="Q24" s="36" t="s">
        <v>286</v>
      </c>
      <c r="R24" s="135" t="s">
        <v>316</v>
      </c>
      <c r="S24" s="133" t="s">
        <v>321</v>
      </c>
      <c r="T24" s="34" t="s">
        <v>238</v>
      </c>
      <c r="U24" s="35" t="s">
        <v>232</v>
      </c>
      <c r="V24" s="34" t="s">
        <v>322</v>
      </c>
      <c r="W24" s="35">
        <v>34</v>
      </c>
      <c r="X24" s="33">
        <v>1</v>
      </c>
      <c r="Y24" s="33">
        <v>1</v>
      </c>
      <c r="Z24" s="33">
        <v>15</v>
      </c>
      <c r="AA24" s="33">
        <v>22</v>
      </c>
      <c r="AB24" s="33">
        <f t="shared" si="0"/>
        <v>37</v>
      </c>
      <c r="AC24" s="38">
        <v>395000</v>
      </c>
      <c r="AD24" s="38">
        <v>0</v>
      </c>
      <c r="AE24" s="38"/>
      <c r="AF24" s="38">
        <f t="shared" si="1"/>
        <v>395000</v>
      </c>
      <c r="AG24" s="36">
        <v>0</v>
      </c>
      <c r="AH24" s="39"/>
      <c r="AI24" s="47">
        <v>45020</v>
      </c>
      <c r="AJ24" s="39"/>
      <c r="AK24" s="39">
        <v>10</v>
      </c>
      <c r="AL24" s="39">
        <v>0</v>
      </c>
      <c r="AM24" s="39">
        <v>5</v>
      </c>
      <c r="AN24" s="39">
        <v>25</v>
      </c>
      <c r="AO24" s="39" t="s">
        <v>192</v>
      </c>
      <c r="AP24" s="173"/>
      <c r="AQ24" s="41" t="s">
        <v>178</v>
      </c>
      <c r="AR24" s="39"/>
      <c r="AS24" s="39"/>
      <c r="AT24" s="43"/>
      <c r="AU24" s="50">
        <v>100000</v>
      </c>
      <c r="AV24" s="43">
        <v>0</v>
      </c>
      <c r="AW24" s="44"/>
      <c r="AX24" s="45"/>
      <c r="AY24" s="134">
        <v>2018</v>
      </c>
    </row>
    <row r="25" spans="1:57" ht="66" customHeight="1">
      <c r="A25" s="32">
        <v>44999</v>
      </c>
      <c r="B25" s="33">
        <v>21</v>
      </c>
      <c r="C25" s="34" t="s">
        <v>166</v>
      </c>
      <c r="D25" s="35">
        <v>2</v>
      </c>
      <c r="E25" s="51">
        <v>17</v>
      </c>
      <c r="F25" s="51">
        <v>56</v>
      </c>
      <c r="G25" s="51">
        <v>0</v>
      </c>
      <c r="H25" s="51">
        <v>0</v>
      </c>
      <c r="I25" s="35">
        <v>0</v>
      </c>
      <c r="J25" s="34">
        <v>0</v>
      </c>
      <c r="K25" s="34">
        <v>0</v>
      </c>
      <c r="L25" s="34" t="s">
        <v>180</v>
      </c>
      <c r="M25" s="52" t="s">
        <v>323</v>
      </c>
      <c r="N25" s="36" t="s">
        <v>324</v>
      </c>
      <c r="O25" s="36" t="s">
        <v>325</v>
      </c>
      <c r="P25" s="46" t="s">
        <v>326</v>
      </c>
      <c r="Q25" s="36" t="s">
        <v>327</v>
      </c>
      <c r="R25" s="135" t="s">
        <v>328</v>
      </c>
      <c r="S25" s="133"/>
      <c r="T25" s="34" t="s">
        <v>254</v>
      </c>
      <c r="U25" s="35" t="s">
        <v>210</v>
      </c>
      <c r="V25" s="34" t="s">
        <v>329</v>
      </c>
      <c r="W25" s="35">
        <v>52</v>
      </c>
      <c r="X25" s="33">
        <v>1</v>
      </c>
      <c r="Y25" s="33">
        <v>4</v>
      </c>
      <c r="Z25" s="33">
        <v>5</v>
      </c>
      <c r="AA25" s="33">
        <v>84</v>
      </c>
      <c r="AB25" s="33">
        <f t="shared" si="0"/>
        <v>89</v>
      </c>
      <c r="AC25" s="38">
        <v>392560</v>
      </c>
      <c r="AD25" s="38">
        <v>0</v>
      </c>
      <c r="AE25" s="38"/>
      <c r="AF25" s="38">
        <f t="shared" si="1"/>
        <v>392560</v>
      </c>
      <c r="AG25" s="36">
        <v>0</v>
      </c>
      <c r="AH25" s="39"/>
      <c r="AI25" s="47">
        <v>45020</v>
      </c>
      <c r="AJ25" s="39"/>
      <c r="AK25" s="39">
        <v>28.400000000000002</v>
      </c>
      <c r="AL25" s="39">
        <v>30</v>
      </c>
      <c r="AM25" s="39">
        <v>25</v>
      </c>
      <c r="AN25" s="39">
        <v>30</v>
      </c>
      <c r="AO25" s="39" t="s">
        <v>192</v>
      </c>
      <c r="AP25" s="173"/>
      <c r="AQ25" s="41" t="s">
        <v>178</v>
      </c>
      <c r="AR25" s="39"/>
      <c r="AS25" s="39"/>
      <c r="AT25" s="43"/>
      <c r="AU25" s="50">
        <v>284000</v>
      </c>
      <c r="AV25" s="43">
        <v>0</v>
      </c>
      <c r="AW25" s="44"/>
      <c r="AX25" s="45"/>
      <c r="AY25" s="134">
        <v>2021</v>
      </c>
    </row>
    <row r="26" spans="1:57" ht="66" customHeight="1">
      <c r="A26" s="32">
        <v>45000</v>
      </c>
      <c r="B26" s="33">
        <v>22</v>
      </c>
      <c r="C26" s="34" t="s">
        <v>166</v>
      </c>
      <c r="D26" s="35">
        <v>2</v>
      </c>
      <c r="E26" s="51">
        <v>2</v>
      </c>
      <c r="F26" s="51">
        <v>71</v>
      </c>
      <c r="G26" s="51">
        <v>0</v>
      </c>
      <c r="H26" s="51">
        <v>0</v>
      </c>
      <c r="I26" s="35">
        <v>0</v>
      </c>
      <c r="J26" s="34">
        <v>0</v>
      </c>
      <c r="K26" s="34">
        <v>0</v>
      </c>
      <c r="L26" s="34" t="s">
        <v>180</v>
      </c>
      <c r="M26" s="52" t="s">
        <v>330</v>
      </c>
      <c r="N26" s="36" t="s">
        <v>170</v>
      </c>
      <c r="O26" s="36" t="s">
        <v>331</v>
      </c>
      <c r="P26" s="46" t="s">
        <v>184</v>
      </c>
      <c r="Q26" s="36" t="s">
        <v>332</v>
      </c>
      <c r="R26" s="135" t="s">
        <v>333</v>
      </c>
      <c r="S26" s="133"/>
      <c r="T26" s="34" t="s">
        <v>334</v>
      </c>
      <c r="U26" s="35" t="s">
        <v>335</v>
      </c>
      <c r="V26" s="34" t="s">
        <v>336</v>
      </c>
      <c r="W26" s="35">
        <v>45</v>
      </c>
      <c r="X26" s="33">
        <v>2</v>
      </c>
      <c r="Y26" s="33">
        <v>5</v>
      </c>
      <c r="Z26" s="33">
        <v>6</v>
      </c>
      <c r="AA26" s="33">
        <v>16</v>
      </c>
      <c r="AB26" s="33">
        <f t="shared" si="0"/>
        <v>22</v>
      </c>
      <c r="AC26" s="38">
        <v>320000</v>
      </c>
      <c r="AD26" s="38">
        <v>0</v>
      </c>
      <c r="AE26" s="38"/>
      <c r="AF26" s="38">
        <f t="shared" si="1"/>
        <v>320000</v>
      </c>
      <c r="AG26" s="36">
        <v>0</v>
      </c>
      <c r="AH26" s="39"/>
      <c r="AI26" s="47">
        <v>45023</v>
      </c>
      <c r="AJ26" s="39"/>
      <c r="AK26" s="39">
        <v>27.700000000000003</v>
      </c>
      <c r="AL26" s="39">
        <v>30</v>
      </c>
      <c r="AM26" s="39">
        <v>25</v>
      </c>
      <c r="AN26" s="39">
        <v>28</v>
      </c>
      <c r="AO26" s="39" t="s">
        <v>192</v>
      </c>
      <c r="AP26" s="173">
        <v>221600</v>
      </c>
      <c r="AQ26" s="41" t="s">
        <v>178</v>
      </c>
      <c r="AR26" s="39"/>
      <c r="AS26" s="39" t="s">
        <v>337</v>
      </c>
      <c r="AT26" s="43"/>
      <c r="AU26" s="50">
        <v>277000</v>
      </c>
      <c r="AV26" s="43">
        <v>0</v>
      </c>
      <c r="AW26" s="44"/>
      <c r="AX26" s="45"/>
      <c r="AY26" s="134">
        <v>2021</v>
      </c>
    </row>
    <row r="27" spans="1:57" ht="66" customHeight="1">
      <c r="A27" s="32">
        <v>45000</v>
      </c>
      <c r="B27" s="33">
        <v>23</v>
      </c>
      <c r="C27" s="34" t="s">
        <v>166</v>
      </c>
      <c r="D27" s="35">
        <v>1</v>
      </c>
      <c r="E27" s="51">
        <v>49</v>
      </c>
      <c r="F27" s="51">
        <v>0</v>
      </c>
      <c r="G27" s="51">
        <v>0</v>
      </c>
      <c r="H27" s="51">
        <v>0</v>
      </c>
      <c r="I27" s="35">
        <v>0</v>
      </c>
      <c r="J27" s="34">
        <v>0</v>
      </c>
      <c r="K27" s="34">
        <v>0</v>
      </c>
      <c r="L27" s="34" t="s">
        <v>203</v>
      </c>
      <c r="M27" s="52" t="s">
        <v>338</v>
      </c>
      <c r="N27" s="36" t="s">
        <v>170</v>
      </c>
      <c r="O27" s="36" t="s">
        <v>339</v>
      </c>
      <c r="P27" s="46" t="s">
        <v>250</v>
      </c>
      <c r="Q27" s="36" t="s">
        <v>340</v>
      </c>
      <c r="R27" s="135" t="s">
        <v>341</v>
      </c>
      <c r="S27" s="133"/>
      <c r="T27" s="34" t="s">
        <v>342</v>
      </c>
      <c r="U27" s="35" t="s">
        <v>210</v>
      </c>
      <c r="V27" s="34" t="s">
        <v>343</v>
      </c>
      <c r="W27" s="35">
        <v>60</v>
      </c>
      <c r="X27" s="33">
        <v>1</v>
      </c>
      <c r="Y27" s="33">
        <v>1</v>
      </c>
      <c r="Z27" s="33">
        <v>4</v>
      </c>
      <c r="AA27" s="33">
        <v>20</v>
      </c>
      <c r="AB27" s="33">
        <f t="shared" si="0"/>
        <v>24</v>
      </c>
      <c r="AC27" s="38">
        <v>288000</v>
      </c>
      <c r="AD27" s="38">
        <v>0</v>
      </c>
      <c r="AE27" s="38"/>
      <c r="AF27" s="38">
        <f t="shared" si="1"/>
        <v>288000</v>
      </c>
      <c r="AG27" s="36">
        <v>0</v>
      </c>
      <c r="AH27" s="39"/>
      <c r="AI27" s="47">
        <v>45023</v>
      </c>
      <c r="AJ27" s="39"/>
      <c r="AK27" s="39">
        <v>22.400000000000002</v>
      </c>
      <c r="AL27" s="39">
        <v>20</v>
      </c>
      <c r="AM27" s="39">
        <v>25</v>
      </c>
      <c r="AN27" s="39">
        <v>22</v>
      </c>
      <c r="AO27" s="39" t="s">
        <v>192</v>
      </c>
      <c r="AP27" s="173">
        <v>179200.00000000003</v>
      </c>
      <c r="AQ27" s="41" t="s">
        <v>178</v>
      </c>
      <c r="AR27" s="39"/>
      <c r="AS27" s="39"/>
      <c r="AT27" s="43"/>
      <c r="AU27" s="50">
        <v>224000</v>
      </c>
      <c r="AV27" s="43">
        <v>0</v>
      </c>
      <c r="AW27" s="44"/>
      <c r="AX27" s="45"/>
      <c r="AY27" s="134">
        <v>2022</v>
      </c>
    </row>
    <row r="28" spans="1:57" ht="66" customHeight="1">
      <c r="A28" s="32">
        <v>45001</v>
      </c>
      <c r="B28" s="33">
        <v>24</v>
      </c>
      <c r="C28" s="34" t="s">
        <v>166</v>
      </c>
      <c r="D28" s="35">
        <v>1</v>
      </c>
      <c r="E28" s="51">
        <v>87</v>
      </c>
      <c r="F28" s="51">
        <v>0</v>
      </c>
      <c r="G28" s="51">
        <v>0</v>
      </c>
      <c r="H28" s="51">
        <v>0</v>
      </c>
      <c r="I28" s="35">
        <v>0</v>
      </c>
      <c r="J28" s="34">
        <v>0</v>
      </c>
      <c r="K28" s="34">
        <v>0</v>
      </c>
      <c r="L28" s="34" t="s">
        <v>168</v>
      </c>
      <c r="M28" s="52" t="s">
        <v>344</v>
      </c>
      <c r="N28" s="36" t="s">
        <v>182</v>
      </c>
      <c r="O28" s="36" t="s">
        <v>345</v>
      </c>
      <c r="P28" s="46" t="s">
        <v>346</v>
      </c>
      <c r="Q28" s="36" t="s">
        <v>347</v>
      </c>
      <c r="R28" s="135" t="s">
        <v>348</v>
      </c>
      <c r="S28" s="133" t="s">
        <v>349</v>
      </c>
      <c r="T28" s="34" t="s">
        <v>350</v>
      </c>
      <c r="U28" s="35" t="s">
        <v>210</v>
      </c>
      <c r="V28" s="34" t="s">
        <v>351</v>
      </c>
      <c r="W28" s="35">
        <v>47</v>
      </c>
      <c r="X28" s="33">
        <v>1</v>
      </c>
      <c r="Y28" s="33">
        <v>3</v>
      </c>
      <c r="Z28" s="33">
        <v>24</v>
      </c>
      <c r="AA28" s="33">
        <v>72</v>
      </c>
      <c r="AB28" s="33">
        <f t="shared" si="0"/>
        <v>96</v>
      </c>
      <c r="AC28" s="38">
        <v>364800</v>
      </c>
      <c r="AD28" s="38">
        <v>0</v>
      </c>
      <c r="AE28" s="38"/>
      <c r="AF28" s="38">
        <f t="shared" si="1"/>
        <v>364800</v>
      </c>
      <c r="AG28" s="36">
        <v>0</v>
      </c>
      <c r="AH28" s="39"/>
      <c r="AI28" s="47">
        <v>45058</v>
      </c>
      <c r="AJ28" s="39"/>
      <c r="AK28" s="39"/>
      <c r="AL28" s="39"/>
      <c r="AM28" s="39"/>
      <c r="AN28" s="39"/>
      <c r="AO28" s="39" t="s">
        <v>192</v>
      </c>
      <c r="AP28" s="173"/>
      <c r="AQ28" s="41"/>
      <c r="AR28" s="39"/>
      <c r="AS28" s="39"/>
      <c r="AT28" s="43"/>
      <c r="AU28" s="43"/>
      <c r="AV28" s="43"/>
      <c r="AW28" s="44"/>
      <c r="AX28" s="45"/>
      <c r="AY28" s="134">
        <v>2022</v>
      </c>
    </row>
    <row r="29" spans="1:57" ht="66" customHeight="1">
      <c r="A29" s="32">
        <v>45001</v>
      </c>
      <c r="B29" s="33">
        <v>25</v>
      </c>
      <c r="C29" s="34" t="s">
        <v>166</v>
      </c>
      <c r="D29" s="35">
        <v>3</v>
      </c>
      <c r="E29" s="51">
        <v>47</v>
      </c>
      <c r="F29" s="51">
        <v>45</v>
      </c>
      <c r="G29" s="51">
        <v>47</v>
      </c>
      <c r="H29" s="51">
        <v>0</v>
      </c>
      <c r="I29" s="35">
        <v>0</v>
      </c>
      <c r="J29" s="34">
        <v>0</v>
      </c>
      <c r="K29" s="34">
        <v>0</v>
      </c>
      <c r="L29" s="34" t="s">
        <v>180</v>
      </c>
      <c r="M29" s="52" t="s">
        <v>352</v>
      </c>
      <c r="N29" s="36" t="s">
        <v>353</v>
      </c>
      <c r="O29" s="36" t="s">
        <v>354</v>
      </c>
      <c r="P29" s="46" t="s">
        <v>355</v>
      </c>
      <c r="Q29" s="36" t="s">
        <v>356</v>
      </c>
      <c r="R29" s="135" t="s">
        <v>357</v>
      </c>
      <c r="S29" s="133" t="s">
        <v>358</v>
      </c>
      <c r="T29" s="34" t="s">
        <v>262</v>
      </c>
      <c r="U29" s="35" t="s">
        <v>359</v>
      </c>
      <c r="V29" s="34" t="s">
        <v>360</v>
      </c>
      <c r="W29" s="35">
        <v>57</v>
      </c>
      <c r="X29" s="33">
        <v>0</v>
      </c>
      <c r="Y29" s="33">
        <v>1</v>
      </c>
      <c r="Z29" s="33">
        <v>0</v>
      </c>
      <c r="AA29" s="33">
        <v>2</v>
      </c>
      <c r="AB29" s="33">
        <f t="shared" si="0"/>
        <v>2</v>
      </c>
      <c r="AC29" s="38">
        <v>6376</v>
      </c>
      <c r="AD29" s="38">
        <v>0</v>
      </c>
      <c r="AE29" s="38"/>
      <c r="AF29" s="38">
        <f t="shared" si="1"/>
        <v>6376</v>
      </c>
      <c r="AG29" s="36" t="s">
        <v>361</v>
      </c>
      <c r="AH29" s="39"/>
      <c r="AI29" s="47">
        <v>45001</v>
      </c>
      <c r="AJ29" s="39"/>
      <c r="AK29" s="39" t="s">
        <v>192</v>
      </c>
      <c r="AL29" s="39" t="s">
        <v>192</v>
      </c>
      <c r="AM29" s="39" t="s">
        <v>192</v>
      </c>
      <c r="AN29" s="39" t="s">
        <v>192</v>
      </c>
      <c r="AO29" s="39" t="s">
        <v>192</v>
      </c>
      <c r="AP29" s="173"/>
      <c r="AQ29" s="41" t="s">
        <v>362</v>
      </c>
      <c r="AR29" s="39"/>
      <c r="AS29" s="39"/>
      <c r="AT29" s="43" t="s">
        <v>363</v>
      </c>
      <c r="AU29" s="43">
        <f>6376</f>
        <v>6376</v>
      </c>
      <c r="AV29" s="43">
        <v>0</v>
      </c>
      <c r="AW29" s="44"/>
      <c r="AX29" s="45"/>
      <c r="AY29" s="134">
        <v>2020</v>
      </c>
    </row>
    <row r="30" spans="1:57" ht="66" customHeight="1">
      <c r="A30" s="32">
        <v>45002</v>
      </c>
      <c r="B30" s="33">
        <v>26</v>
      </c>
      <c r="C30" s="34" t="s">
        <v>364</v>
      </c>
      <c r="D30" s="35">
        <v>6</v>
      </c>
      <c r="E30" s="51">
        <v>14</v>
      </c>
      <c r="F30" s="51">
        <v>1</v>
      </c>
      <c r="G30" s="51">
        <v>15</v>
      </c>
      <c r="H30" s="51">
        <v>3</v>
      </c>
      <c r="I30" s="35">
        <v>18</v>
      </c>
      <c r="J30" s="34">
        <v>13</v>
      </c>
      <c r="K30" s="34">
        <v>0</v>
      </c>
      <c r="L30" s="34" t="s">
        <v>203</v>
      </c>
      <c r="M30" s="52" t="s">
        <v>365</v>
      </c>
      <c r="N30" s="36" t="s">
        <v>366</v>
      </c>
      <c r="O30" s="36" t="s">
        <v>367</v>
      </c>
      <c r="P30" s="46" t="s">
        <v>368</v>
      </c>
      <c r="Q30" s="36" t="s">
        <v>369</v>
      </c>
      <c r="R30" s="135" t="s">
        <v>370</v>
      </c>
      <c r="S30" s="133"/>
      <c r="T30" s="34" t="s">
        <v>371</v>
      </c>
      <c r="U30" s="35" t="s">
        <v>227</v>
      </c>
      <c r="V30" s="34" t="s">
        <v>372</v>
      </c>
      <c r="W30" s="35">
        <v>49</v>
      </c>
      <c r="X30" s="33">
        <v>1</v>
      </c>
      <c r="Y30" s="33">
        <v>1</v>
      </c>
      <c r="Z30" s="33">
        <v>5</v>
      </c>
      <c r="AA30" s="33">
        <v>84</v>
      </c>
      <c r="AB30" s="33">
        <f t="shared" si="0"/>
        <v>89</v>
      </c>
      <c r="AC30" s="38">
        <v>267000</v>
      </c>
      <c r="AD30" s="38">
        <v>0</v>
      </c>
      <c r="AE30" s="38"/>
      <c r="AF30" s="38">
        <f t="shared" si="1"/>
        <v>267000</v>
      </c>
      <c r="AG30" s="36">
        <v>0</v>
      </c>
      <c r="AH30" s="39"/>
      <c r="AI30" s="47">
        <v>45020</v>
      </c>
      <c r="AJ30" s="39"/>
      <c r="AK30" s="39">
        <v>21</v>
      </c>
      <c r="AL30" s="39">
        <v>20</v>
      </c>
      <c r="AM30" s="39">
        <v>20</v>
      </c>
      <c r="AN30" s="39">
        <v>23</v>
      </c>
      <c r="AO30" s="39" t="s">
        <v>192</v>
      </c>
      <c r="AP30" s="173"/>
      <c r="AQ30" s="41" t="s">
        <v>178</v>
      </c>
      <c r="AR30" s="39"/>
      <c r="AS30" s="39"/>
      <c r="AT30" s="43"/>
      <c r="AU30" s="50">
        <v>210000</v>
      </c>
      <c r="AV30" s="43">
        <v>0</v>
      </c>
      <c r="AW30" s="44"/>
      <c r="AX30" s="45"/>
      <c r="AY30" s="134">
        <v>2017</v>
      </c>
    </row>
    <row r="31" spans="1:57" ht="66" customHeight="1">
      <c r="A31" s="32">
        <v>45002</v>
      </c>
      <c r="B31" s="33">
        <v>27</v>
      </c>
      <c r="C31" s="34" t="s">
        <v>166</v>
      </c>
      <c r="D31" s="35">
        <v>3</v>
      </c>
      <c r="E31" s="51">
        <v>11</v>
      </c>
      <c r="F31" s="51">
        <v>21</v>
      </c>
      <c r="G31" s="51">
        <v>26</v>
      </c>
      <c r="H31" s="51">
        <v>0</v>
      </c>
      <c r="I31" s="35">
        <v>0</v>
      </c>
      <c r="J31" s="34">
        <v>0</v>
      </c>
      <c r="K31" s="34">
        <v>0</v>
      </c>
      <c r="L31" s="34" t="s">
        <v>168</v>
      </c>
      <c r="M31" s="52" t="s">
        <v>373</v>
      </c>
      <c r="N31" s="36" t="s">
        <v>170</v>
      </c>
      <c r="O31" s="36" t="s">
        <v>171</v>
      </c>
      <c r="P31" s="46" t="s">
        <v>184</v>
      </c>
      <c r="Q31" s="36" t="s">
        <v>374</v>
      </c>
      <c r="R31" s="135" t="s">
        <v>375</v>
      </c>
      <c r="S31" s="133"/>
      <c r="T31" s="34" t="s">
        <v>376</v>
      </c>
      <c r="U31" s="35" t="s">
        <v>176</v>
      </c>
      <c r="V31" s="34" t="s">
        <v>377</v>
      </c>
      <c r="W31" s="35">
        <v>39</v>
      </c>
      <c r="X31" s="33">
        <v>1</v>
      </c>
      <c r="Y31" s="33">
        <v>2</v>
      </c>
      <c r="Z31" s="33">
        <v>0</v>
      </c>
      <c r="AA31" s="33">
        <v>380</v>
      </c>
      <c r="AB31" s="33">
        <f t="shared" si="0"/>
        <v>380</v>
      </c>
      <c r="AC31" s="38">
        <v>389620</v>
      </c>
      <c r="AD31" s="38">
        <v>0</v>
      </c>
      <c r="AE31" s="38"/>
      <c r="AF31" s="38">
        <f t="shared" si="1"/>
        <v>389620</v>
      </c>
      <c r="AG31" s="36" t="s">
        <v>378</v>
      </c>
      <c r="AH31" s="39"/>
      <c r="AI31" s="47">
        <v>45020</v>
      </c>
      <c r="AJ31" s="39"/>
      <c r="AK31" s="39">
        <v>28.400000000000002</v>
      </c>
      <c r="AL31" s="39">
        <v>25</v>
      </c>
      <c r="AM31" s="39">
        <v>30</v>
      </c>
      <c r="AN31" s="39">
        <v>30</v>
      </c>
      <c r="AO31" s="39" t="s">
        <v>192</v>
      </c>
      <c r="AP31" s="173"/>
      <c r="AQ31" s="41" t="s">
        <v>178</v>
      </c>
      <c r="AR31" s="39"/>
      <c r="AS31" s="39"/>
      <c r="AT31" s="43"/>
      <c r="AU31" s="50">
        <v>284000</v>
      </c>
      <c r="AV31" s="43">
        <v>0</v>
      </c>
      <c r="AW31" s="44"/>
      <c r="AX31" s="45"/>
      <c r="AY31" s="134">
        <v>2020</v>
      </c>
    </row>
    <row r="32" spans="1:57" ht="66" customHeight="1">
      <c r="A32" s="32">
        <v>45005</v>
      </c>
      <c r="B32" s="33">
        <v>28</v>
      </c>
      <c r="C32" s="34" t="s">
        <v>283</v>
      </c>
      <c r="D32" s="35">
        <v>1</v>
      </c>
      <c r="E32" s="51">
        <v>13</v>
      </c>
      <c r="F32" s="51">
        <v>0</v>
      </c>
      <c r="G32" s="51">
        <v>0</v>
      </c>
      <c r="H32" s="51">
        <v>0</v>
      </c>
      <c r="I32" s="35">
        <v>0</v>
      </c>
      <c r="J32" s="34">
        <v>0</v>
      </c>
      <c r="K32" s="34">
        <v>0</v>
      </c>
      <c r="L32" s="34" t="s">
        <v>203</v>
      </c>
      <c r="M32" s="52" t="s">
        <v>379</v>
      </c>
      <c r="N32" s="36" t="s">
        <v>170</v>
      </c>
      <c r="O32" s="36" t="s">
        <v>380</v>
      </c>
      <c r="P32" s="46" t="s">
        <v>184</v>
      </c>
      <c r="Q32" s="36" t="s">
        <v>381</v>
      </c>
      <c r="R32" s="135" t="s">
        <v>382</v>
      </c>
      <c r="S32" s="133"/>
      <c r="T32" s="34" t="s">
        <v>383</v>
      </c>
      <c r="U32" s="35" t="s">
        <v>176</v>
      </c>
      <c r="V32" s="34" t="s">
        <v>384</v>
      </c>
      <c r="W32" s="35">
        <v>35</v>
      </c>
      <c r="X32" s="33">
        <v>1</v>
      </c>
      <c r="Y32" s="33">
        <v>4</v>
      </c>
      <c r="Z32" s="33">
        <v>0</v>
      </c>
      <c r="AA32" s="33">
        <v>92</v>
      </c>
      <c r="AB32" s="33">
        <f t="shared" si="0"/>
        <v>92</v>
      </c>
      <c r="AC32" s="38">
        <v>992660</v>
      </c>
      <c r="AD32" s="38">
        <v>62000</v>
      </c>
      <c r="AE32" s="38">
        <v>980000</v>
      </c>
      <c r="AF32" s="38">
        <f t="shared" si="1"/>
        <v>2034660</v>
      </c>
      <c r="AG32" s="36">
        <v>0</v>
      </c>
      <c r="AH32" s="39"/>
      <c r="AI32" s="47">
        <v>45014</v>
      </c>
      <c r="AJ32" s="39"/>
      <c r="AK32" s="39">
        <v>62.5</v>
      </c>
      <c r="AL32" s="39">
        <v>70</v>
      </c>
      <c r="AM32" s="39">
        <v>60</v>
      </c>
      <c r="AN32" s="39">
        <v>60</v>
      </c>
      <c r="AO32" s="39">
        <v>60</v>
      </c>
      <c r="AP32" s="43">
        <v>625000</v>
      </c>
      <c r="AQ32" s="41" t="s">
        <v>362</v>
      </c>
      <c r="AR32" s="39"/>
      <c r="AS32" s="39"/>
      <c r="AT32" s="43"/>
      <c r="AU32" s="43">
        <v>625000</v>
      </c>
      <c r="AV32" s="43">
        <v>450000</v>
      </c>
      <c r="AW32" s="44"/>
      <c r="AX32" s="45"/>
      <c r="AY32" s="134">
        <v>2022</v>
      </c>
      <c r="AZ32" s="10">
        <v>45</v>
      </c>
      <c r="BA32" s="10">
        <v>50</v>
      </c>
      <c r="BB32" s="10">
        <v>40</v>
      </c>
      <c r="BC32" s="10">
        <v>40</v>
      </c>
      <c r="BD32" s="10">
        <v>50</v>
      </c>
      <c r="BE32" s="175">
        <v>450000</v>
      </c>
    </row>
    <row r="33" spans="1:57" ht="66" customHeight="1">
      <c r="A33" s="32">
        <v>45005</v>
      </c>
      <c r="B33" s="33">
        <v>29</v>
      </c>
      <c r="C33" s="34" t="s">
        <v>283</v>
      </c>
      <c r="D33" s="35">
        <v>0</v>
      </c>
      <c r="E33" s="35">
        <v>0</v>
      </c>
      <c r="F33" s="35">
        <v>0</v>
      </c>
      <c r="G33" s="35">
        <v>0</v>
      </c>
      <c r="H33" s="35">
        <v>0</v>
      </c>
      <c r="I33" s="35">
        <v>0</v>
      </c>
      <c r="J33" s="35">
        <v>0</v>
      </c>
      <c r="K33" s="35">
        <v>0</v>
      </c>
      <c r="L33" s="34" t="s">
        <v>203</v>
      </c>
      <c r="M33" s="52" t="s">
        <v>385</v>
      </c>
      <c r="N33" s="36" t="s">
        <v>170</v>
      </c>
      <c r="O33" s="36" t="s">
        <v>380</v>
      </c>
      <c r="P33" s="46" t="s">
        <v>184</v>
      </c>
      <c r="Q33" s="36" t="s">
        <v>386</v>
      </c>
      <c r="R33" s="135" t="s">
        <v>382</v>
      </c>
      <c r="S33" s="133"/>
      <c r="T33" s="34" t="s">
        <v>387</v>
      </c>
      <c r="U33" s="35" t="s">
        <v>176</v>
      </c>
      <c r="V33" s="34" t="s">
        <v>388</v>
      </c>
      <c r="W33" s="35">
        <v>45</v>
      </c>
      <c r="X33" s="33">
        <v>1</v>
      </c>
      <c r="Y33" s="33">
        <v>4</v>
      </c>
      <c r="Z33" s="33">
        <v>0</v>
      </c>
      <c r="AA33" s="33">
        <v>100</v>
      </c>
      <c r="AB33" s="33">
        <f t="shared" si="0"/>
        <v>100</v>
      </c>
      <c r="AC33" s="38">
        <v>972200</v>
      </c>
      <c r="AD33" s="38">
        <v>572200</v>
      </c>
      <c r="AE33" s="38">
        <v>950000</v>
      </c>
      <c r="AF33" s="38">
        <f t="shared" si="1"/>
        <v>2494400</v>
      </c>
      <c r="AG33" s="36">
        <v>0</v>
      </c>
      <c r="AH33" s="39"/>
      <c r="AI33" s="47">
        <v>45014</v>
      </c>
      <c r="AJ33" s="39"/>
      <c r="AK33" s="39">
        <v>40</v>
      </c>
      <c r="AL33" s="39">
        <v>40</v>
      </c>
      <c r="AM33" s="39">
        <v>40</v>
      </c>
      <c r="AN33" s="39">
        <v>40</v>
      </c>
      <c r="AO33" s="39">
        <v>40</v>
      </c>
      <c r="AP33" s="43">
        <v>400000</v>
      </c>
      <c r="AQ33" s="41" t="s">
        <v>362</v>
      </c>
      <c r="AR33" s="39"/>
      <c r="AS33" s="39"/>
      <c r="AT33" s="43"/>
      <c r="AU33" s="43">
        <v>400000</v>
      </c>
      <c r="AV33" s="43">
        <v>413000.00000000006</v>
      </c>
      <c r="AW33" s="44"/>
      <c r="AX33" s="45"/>
      <c r="AY33" s="134">
        <v>2023</v>
      </c>
      <c r="AZ33" s="10">
        <v>41.300000000000004</v>
      </c>
      <c r="BA33" s="10">
        <v>45</v>
      </c>
      <c r="BB33" s="10">
        <v>40</v>
      </c>
      <c r="BC33" s="10">
        <v>40</v>
      </c>
      <c r="BD33" s="10">
        <v>40</v>
      </c>
      <c r="BE33" s="175">
        <v>413000</v>
      </c>
    </row>
    <row r="34" spans="1:57" ht="66" customHeight="1">
      <c r="A34" s="32">
        <v>45007</v>
      </c>
      <c r="B34" s="33">
        <v>30</v>
      </c>
      <c r="C34" s="34" t="s">
        <v>166</v>
      </c>
      <c r="D34" s="35">
        <v>0</v>
      </c>
      <c r="E34" s="35">
        <v>0</v>
      </c>
      <c r="F34" s="35">
        <v>0</v>
      </c>
      <c r="G34" s="35">
        <v>0</v>
      </c>
      <c r="H34" s="35">
        <v>0</v>
      </c>
      <c r="I34" s="35">
        <v>0</v>
      </c>
      <c r="J34" s="35">
        <v>0</v>
      </c>
      <c r="K34" s="35">
        <v>0</v>
      </c>
      <c r="L34" s="34" t="s">
        <v>203</v>
      </c>
      <c r="M34" s="52" t="s">
        <v>389</v>
      </c>
      <c r="N34" s="36" t="s">
        <v>182</v>
      </c>
      <c r="O34" s="36" t="s">
        <v>390</v>
      </c>
      <c r="P34" s="46" t="s">
        <v>184</v>
      </c>
      <c r="Q34" s="36" t="s">
        <v>391</v>
      </c>
      <c r="R34" s="135" t="s">
        <v>392</v>
      </c>
      <c r="S34" s="133"/>
      <c r="T34" s="34" t="s">
        <v>393</v>
      </c>
      <c r="U34" s="35" t="s">
        <v>275</v>
      </c>
      <c r="V34" s="34" t="s">
        <v>394</v>
      </c>
      <c r="W34" s="35">
        <v>49</v>
      </c>
      <c r="X34" s="33">
        <v>2</v>
      </c>
      <c r="Y34" s="33">
        <v>1</v>
      </c>
      <c r="Z34" s="33">
        <v>6</v>
      </c>
      <c r="AA34" s="33">
        <v>29</v>
      </c>
      <c r="AB34" s="33">
        <f t="shared" si="0"/>
        <v>35</v>
      </c>
      <c r="AC34" s="38">
        <v>365460</v>
      </c>
      <c r="AD34" s="38">
        <v>0</v>
      </c>
      <c r="AE34" s="38"/>
      <c r="AF34" s="38">
        <f t="shared" si="1"/>
        <v>365460</v>
      </c>
      <c r="AG34" s="36">
        <v>0</v>
      </c>
      <c r="AH34" s="39"/>
      <c r="AI34" s="47">
        <v>45071</v>
      </c>
      <c r="AJ34" s="39"/>
      <c r="AK34" s="39"/>
      <c r="AL34" s="39"/>
      <c r="AM34" s="39"/>
      <c r="AN34" s="39"/>
      <c r="AO34" s="39"/>
      <c r="AP34" s="173"/>
      <c r="AQ34" s="41"/>
      <c r="AR34" s="39"/>
      <c r="AS34" s="39"/>
      <c r="AT34" s="43"/>
      <c r="AU34" s="43"/>
      <c r="AV34" s="43"/>
      <c r="AW34" s="44"/>
      <c r="AX34" s="45"/>
      <c r="AY34" s="134"/>
    </row>
    <row r="35" spans="1:57" ht="66" customHeight="1">
      <c r="A35" s="32">
        <v>45007</v>
      </c>
      <c r="B35" s="33">
        <v>31</v>
      </c>
      <c r="C35" s="34" t="s">
        <v>166</v>
      </c>
      <c r="D35" s="35">
        <v>2</v>
      </c>
      <c r="E35" s="51">
        <v>20</v>
      </c>
      <c r="F35" s="51">
        <v>61</v>
      </c>
      <c r="G35" s="51">
        <v>0</v>
      </c>
      <c r="H35" s="51">
        <v>0</v>
      </c>
      <c r="I35" s="35">
        <v>0</v>
      </c>
      <c r="J35" s="34">
        <v>0</v>
      </c>
      <c r="K35" s="34">
        <v>0</v>
      </c>
      <c r="L35" s="34" t="s">
        <v>203</v>
      </c>
      <c r="M35" s="52" t="s">
        <v>395</v>
      </c>
      <c r="N35" s="36" t="s">
        <v>170</v>
      </c>
      <c r="O35" s="36" t="s">
        <v>396</v>
      </c>
      <c r="P35" s="46" t="s">
        <v>184</v>
      </c>
      <c r="Q35" s="36" t="s">
        <v>397</v>
      </c>
      <c r="R35" s="135" t="s">
        <v>398</v>
      </c>
      <c r="S35" s="133"/>
      <c r="T35" s="34" t="s">
        <v>399</v>
      </c>
      <c r="U35" s="35" t="s">
        <v>275</v>
      </c>
      <c r="V35" s="34" t="s">
        <v>400</v>
      </c>
      <c r="W35" s="35">
        <v>54</v>
      </c>
      <c r="X35" s="33">
        <v>1</v>
      </c>
      <c r="Y35" s="33">
        <v>2</v>
      </c>
      <c r="Z35" s="33">
        <v>0</v>
      </c>
      <c r="AA35" s="33">
        <v>28</v>
      </c>
      <c r="AB35" s="33">
        <f t="shared" si="0"/>
        <v>28</v>
      </c>
      <c r="AC35" s="38">
        <v>400000</v>
      </c>
      <c r="AD35" s="38">
        <v>0</v>
      </c>
      <c r="AE35" s="38"/>
      <c r="AF35" s="38">
        <f t="shared" si="1"/>
        <v>400000</v>
      </c>
      <c r="AG35" s="36">
        <v>0</v>
      </c>
      <c r="AH35" s="39"/>
      <c r="AI35" s="47">
        <v>45036</v>
      </c>
      <c r="AJ35" s="39"/>
      <c r="AK35" s="39">
        <v>26.700000000000003</v>
      </c>
      <c r="AL35" s="39">
        <v>30</v>
      </c>
      <c r="AM35" s="39">
        <v>25</v>
      </c>
      <c r="AN35" s="39">
        <v>25</v>
      </c>
      <c r="AO35" s="39" t="s">
        <v>192</v>
      </c>
      <c r="AP35" s="173">
        <v>213600</v>
      </c>
      <c r="AQ35" s="41" t="s">
        <v>178</v>
      </c>
      <c r="AR35" s="39"/>
      <c r="AS35" s="39"/>
      <c r="AT35" s="43"/>
      <c r="AU35" s="50">
        <v>267000</v>
      </c>
      <c r="AV35" s="43"/>
      <c r="AW35" s="44"/>
      <c r="AX35" s="45"/>
      <c r="AY35" s="134">
        <v>2021</v>
      </c>
    </row>
    <row r="36" spans="1:57" ht="66" customHeight="1">
      <c r="A36" s="32">
        <v>45008</v>
      </c>
      <c r="B36" s="33">
        <v>32</v>
      </c>
      <c r="C36" s="34" t="s">
        <v>166</v>
      </c>
      <c r="D36" s="35">
        <v>0</v>
      </c>
      <c r="E36" s="35">
        <v>0</v>
      </c>
      <c r="F36" s="35">
        <v>0</v>
      </c>
      <c r="G36" s="35">
        <v>0</v>
      </c>
      <c r="H36" s="35">
        <v>0</v>
      </c>
      <c r="I36" s="35">
        <v>0</v>
      </c>
      <c r="J36" s="35">
        <v>0</v>
      </c>
      <c r="K36" s="35">
        <v>0</v>
      </c>
      <c r="L36" s="34" t="s">
        <v>168</v>
      </c>
      <c r="M36" s="52" t="s">
        <v>401</v>
      </c>
      <c r="N36" s="36" t="s">
        <v>170</v>
      </c>
      <c r="O36" s="36" t="s">
        <v>402</v>
      </c>
      <c r="P36" s="46" t="s">
        <v>302</v>
      </c>
      <c r="Q36" s="36" t="s">
        <v>403</v>
      </c>
      <c r="R36" s="135" t="s">
        <v>404</v>
      </c>
      <c r="S36" s="133"/>
      <c r="T36" s="34" t="s">
        <v>405</v>
      </c>
      <c r="U36" s="35" t="s">
        <v>176</v>
      </c>
      <c r="V36" s="34" t="s">
        <v>406</v>
      </c>
      <c r="W36" s="35">
        <v>38</v>
      </c>
      <c r="X36" s="33">
        <v>1</v>
      </c>
      <c r="Y36" s="33">
        <v>4</v>
      </c>
      <c r="Z36" s="33">
        <v>10</v>
      </c>
      <c r="AA36" s="33">
        <v>40</v>
      </c>
      <c r="AB36" s="33">
        <f t="shared" si="0"/>
        <v>50</v>
      </c>
      <c r="AC36" s="38">
        <v>400000</v>
      </c>
      <c r="AD36" s="38">
        <v>0</v>
      </c>
      <c r="AE36" s="38"/>
      <c r="AF36" s="38">
        <f t="shared" si="1"/>
        <v>400000</v>
      </c>
      <c r="AG36" s="36">
        <v>0</v>
      </c>
      <c r="AH36" s="39"/>
      <c r="AI36" s="47">
        <v>45036</v>
      </c>
      <c r="AJ36" s="39"/>
      <c r="AK36" s="39">
        <v>29</v>
      </c>
      <c r="AL36" s="39">
        <v>30</v>
      </c>
      <c r="AM36" s="39">
        <v>27</v>
      </c>
      <c r="AN36" s="39">
        <v>30</v>
      </c>
      <c r="AO36" s="39" t="s">
        <v>192</v>
      </c>
      <c r="AP36" s="173">
        <v>290000</v>
      </c>
      <c r="AQ36" s="41" t="s">
        <v>178</v>
      </c>
      <c r="AR36" s="39"/>
      <c r="AS36" s="39"/>
      <c r="AT36" s="43"/>
      <c r="AU36" s="50">
        <v>290000</v>
      </c>
      <c r="AV36" s="43"/>
      <c r="AW36" s="44"/>
      <c r="AX36" s="45"/>
      <c r="AY36" s="134"/>
    </row>
    <row r="37" spans="1:57" ht="66" customHeight="1">
      <c r="A37" s="32">
        <v>45013</v>
      </c>
      <c r="B37" s="33">
        <v>33</v>
      </c>
      <c r="C37" s="34" t="s">
        <v>166</v>
      </c>
      <c r="D37" s="35">
        <v>0</v>
      </c>
      <c r="E37" s="35">
        <v>0</v>
      </c>
      <c r="F37" s="35">
        <v>0</v>
      </c>
      <c r="G37" s="35">
        <v>0</v>
      </c>
      <c r="H37" s="35">
        <v>0</v>
      </c>
      <c r="I37" s="35">
        <v>0</v>
      </c>
      <c r="J37" s="35">
        <v>0</v>
      </c>
      <c r="K37" s="35">
        <v>0</v>
      </c>
      <c r="L37" s="34" t="s">
        <v>180</v>
      </c>
      <c r="M37" s="52" t="s">
        <v>407</v>
      </c>
      <c r="N37" s="36" t="s">
        <v>170</v>
      </c>
      <c r="O37" s="36" t="s">
        <v>309</v>
      </c>
      <c r="P37" s="46" t="s">
        <v>184</v>
      </c>
      <c r="Q37" s="36" t="s">
        <v>408</v>
      </c>
      <c r="R37" s="135" t="s">
        <v>409</v>
      </c>
      <c r="S37" s="133"/>
      <c r="T37" s="34" t="s">
        <v>410</v>
      </c>
      <c r="U37" s="35" t="s">
        <v>176</v>
      </c>
      <c r="V37" s="34" t="s">
        <v>411</v>
      </c>
      <c r="W37" s="35">
        <v>47</v>
      </c>
      <c r="X37" s="33">
        <v>1</v>
      </c>
      <c r="Y37" s="33">
        <v>1</v>
      </c>
      <c r="Z37" s="33">
        <v>12</v>
      </c>
      <c r="AA37" s="33">
        <v>12</v>
      </c>
      <c r="AB37" s="33">
        <f t="shared" si="0"/>
        <v>24</v>
      </c>
      <c r="AC37" s="38">
        <v>388440</v>
      </c>
      <c r="AD37" s="38">
        <v>0</v>
      </c>
      <c r="AE37" s="38"/>
      <c r="AF37" s="38">
        <f t="shared" si="1"/>
        <v>388440</v>
      </c>
      <c r="AG37" s="36" t="s">
        <v>412</v>
      </c>
      <c r="AH37" s="39"/>
      <c r="AI37" s="47">
        <v>45036</v>
      </c>
      <c r="AJ37" s="39"/>
      <c r="AK37" s="39">
        <v>23.400000000000002</v>
      </c>
      <c r="AL37" s="39">
        <v>20</v>
      </c>
      <c r="AM37" s="39">
        <v>20</v>
      </c>
      <c r="AN37" s="39">
        <v>30</v>
      </c>
      <c r="AO37" s="39" t="s">
        <v>192</v>
      </c>
      <c r="AP37" s="173">
        <v>187200.00000000003</v>
      </c>
      <c r="AQ37" s="41" t="s">
        <v>178</v>
      </c>
      <c r="AR37" s="39"/>
      <c r="AS37" s="39"/>
      <c r="AT37" s="43"/>
      <c r="AU37" s="50">
        <v>234000</v>
      </c>
      <c r="AV37" s="43"/>
      <c r="AW37" s="44"/>
      <c r="AX37" s="45"/>
      <c r="AY37" s="134"/>
    </row>
    <row r="38" spans="1:57" ht="66" customHeight="1">
      <c r="A38" s="32">
        <v>45014</v>
      </c>
      <c r="B38" s="33">
        <v>34</v>
      </c>
      <c r="C38" s="34" t="s">
        <v>364</v>
      </c>
      <c r="D38" s="35">
        <v>1</v>
      </c>
      <c r="E38" s="51">
        <v>30</v>
      </c>
      <c r="F38" s="35">
        <v>0</v>
      </c>
      <c r="G38" s="35">
        <v>0</v>
      </c>
      <c r="H38" s="35">
        <v>0</v>
      </c>
      <c r="I38" s="35">
        <v>0</v>
      </c>
      <c r="J38" s="35">
        <v>0</v>
      </c>
      <c r="K38" s="35">
        <v>0</v>
      </c>
      <c r="L38" s="34" t="s">
        <v>168</v>
      </c>
      <c r="M38" s="52" t="s">
        <v>413</v>
      </c>
      <c r="N38" s="36" t="s">
        <v>414</v>
      </c>
      <c r="O38" s="36" t="s">
        <v>415</v>
      </c>
      <c r="P38" s="46" t="s">
        <v>416</v>
      </c>
      <c r="Q38" s="36" t="s">
        <v>826</v>
      </c>
      <c r="R38" s="135" t="s">
        <v>417</v>
      </c>
      <c r="S38" s="133"/>
      <c r="T38" s="34" t="s">
        <v>418</v>
      </c>
      <c r="U38" s="35" t="s">
        <v>227</v>
      </c>
      <c r="V38" s="34" t="s">
        <v>419</v>
      </c>
      <c r="W38" s="35">
        <v>52</v>
      </c>
      <c r="X38" s="33">
        <v>1</v>
      </c>
      <c r="Y38" s="33">
        <v>2</v>
      </c>
      <c r="Z38" s="33">
        <v>0</v>
      </c>
      <c r="AA38" s="33">
        <v>48</v>
      </c>
      <c r="AB38" s="33">
        <f t="shared" si="0"/>
        <v>48</v>
      </c>
      <c r="AC38" s="38">
        <v>395000</v>
      </c>
      <c r="AD38" s="38">
        <v>0</v>
      </c>
      <c r="AE38" s="38"/>
      <c r="AF38" s="38">
        <f t="shared" si="1"/>
        <v>395000</v>
      </c>
      <c r="AG38" s="36">
        <v>0</v>
      </c>
      <c r="AH38" s="39"/>
      <c r="AI38" s="47">
        <v>45058</v>
      </c>
      <c r="AJ38" s="39"/>
      <c r="AK38" s="39"/>
      <c r="AL38" s="39"/>
      <c r="AM38" s="39"/>
      <c r="AN38" s="39"/>
      <c r="AO38" s="39"/>
      <c r="AP38" s="173"/>
      <c r="AQ38" s="41"/>
      <c r="AR38" s="39"/>
      <c r="AS38" s="39"/>
      <c r="AT38" s="43"/>
      <c r="AU38" s="43"/>
      <c r="AV38" s="43"/>
      <c r="AW38" s="44"/>
      <c r="AX38" s="45"/>
      <c r="AY38" s="134">
        <v>2022</v>
      </c>
    </row>
    <row r="39" spans="1:57" ht="66" customHeight="1">
      <c r="A39" s="32">
        <v>45016</v>
      </c>
      <c r="B39" s="33">
        <v>35</v>
      </c>
      <c r="C39" s="34" t="s">
        <v>166</v>
      </c>
      <c r="D39" s="35">
        <v>4</v>
      </c>
      <c r="E39" s="51">
        <v>56</v>
      </c>
      <c r="F39" s="51">
        <v>25</v>
      </c>
      <c r="G39" s="51">
        <v>50</v>
      </c>
      <c r="H39" s="51">
        <v>79</v>
      </c>
      <c r="I39" s="35">
        <v>0</v>
      </c>
      <c r="J39" s="34">
        <v>0</v>
      </c>
      <c r="K39" s="34">
        <v>0</v>
      </c>
      <c r="L39" s="34" t="s">
        <v>180</v>
      </c>
      <c r="M39" s="52" t="s">
        <v>420</v>
      </c>
      <c r="N39" s="36" t="s">
        <v>324</v>
      </c>
      <c r="O39" s="36" t="s">
        <v>421</v>
      </c>
      <c r="P39" s="46" t="s">
        <v>184</v>
      </c>
      <c r="Q39" s="36" t="s">
        <v>422</v>
      </c>
      <c r="R39" s="135" t="s">
        <v>423</v>
      </c>
      <c r="S39" s="133"/>
      <c r="T39" s="34" t="s">
        <v>424</v>
      </c>
      <c r="U39" s="35" t="s">
        <v>176</v>
      </c>
      <c r="V39" s="34" t="s">
        <v>425</v>
      </c>
      <c r="W39" s="35">
        <v>38</v>
      </c>
      <c r="X39" s="33">
        <v>1</v>
      </c>
      <c r="Y39" s="33">
        <v>2</v>
      </c>
      <c r="Z39" s="33">
        <v>3</v>
      </c>
      <c r="AA39" s="33">
        <v>28</v>
      </c>
      <c r="AB39" s="33">
        <f t="shared" si="0"/>
        <v>31</v>
      </c>
      <c r="AC39" s="38">
        <v>397000</v>
      </c>
      <c r="AD39" s="38">
        <v>0</v>
      </c>
      <c r="AE39" s="38"/>
      <c r="AF39" s="38">
        <f t="shared" si="1"/>
        <v>397000</v>
      </c>
      <c r="AG39" s="36">
        <v>0</v>
      </c>
      <c r="AH39" s="39"/>
      <c r="AI39" s="47">
        <v>45036</v>
      </c>
      <c r="AJ39" s="39"/>
      <c r="AK39" s="39">
        <v>26.700000000000003</v>
      </c>
      <c r="AL39" s="39">
        <v>20</v>
      </c>
      <c r="AM39" s="39">
        <v>30</v>
      </c>
      <c r="AN39" s="39">
        <v>30</v>
      </c>
      <c r="AO39" s="39" t="s">
        <v>192</v>
      </c>
      <c r="AP39" s="173">
        <v>213600</v>
      </c>
      <c r="AQ39" s="41" t="s">
        <v>178</v>
      </c>
      <c r="AR39" s="39"/>
      <c r="AS39" s="39"/>
      <c r="AT39" s="43"/>
      <c r="AU39" s="50">
        <v>267000</v>
      </c>
      <c r="AV39" s="43"/>
      <c r="AW39" s="44"/>
      <c r="AX39" s="45"/>
      <c r="AY39" s="134">
        <v>2017</v>
      </c>
    </row>
    <row r="40" spans="1:57" ht="66" customHeight="1">
      <c r="A40" s="32">
        <v>45016</v>
      </c>
      <c r="B40" s="33">
        <v>36</v>
      </c>
      <c r="C40" s="34" t="s">
        <v>166</v>
      </c>
      <c r="D40" s="35">
        <v>6</v>
      </c>
      <c r="E40" s="51">
        <v>22</v>
      </c>
      <c r="F40" s="51">
        <v>39</v>
      </c>
      <c r="G40" s="51">
        <v>35</v>
      </c>
      <c r="H40" s="51">
        <v>60</v>
      </c>
      <c r="I40" s="35">
        <v>77</v>
      </c>
      <c r="J40" s="34">
        <v>73</v>
      </c>
      <c r="K40" s="34">
        <v>0</v>
      </c>
      <c r="L40" s="34" t="s">
        <v>168</v>
      </c>
      <c r="M40" s="52" t="s">
        <v>426</v>
      </c>
      <c r="N40" s="36" t="s">
        <v>170</v>
      </c>
      <c r="O40" s="36" t="s">
        <v>402</v>
      </c>
      <c r="P40" s="46" t="s">
        <v>242</v>
      </c>
      <c r="Q40" s="36" t="s">
        <v>427</v>
      </c>
      <c r="R40" s="135" t="s">
        <v>428</v>
      </c>
      <c r="S40" s="133" t="s">
        <v>429</v>
      </c>
      <c r="T40" s="34" t="s">
        <v>430</v>
      </c>
      <c r="U40" s="35" t="s">
        <v>275</v>
      </c>
      <c r="V40" s="34" t="s">
        <v>431</v>
      </c>
      <c r="W40" s="35">
        <v>49</v>
      </c>
      <c r="X40" s="33">
        <v>1</v>
      </c>
      <c r="Y40" s="33">
        <v>2</v>
      </c>
      <c r="Z40" s="33">
        <v>0</v>
      </c>
      <c r="AA40" s="33">
        <v>17</v>
      </c>
      <c r="AB40" s="33">
        <f t="shared" si="0"/>
        <v>17</v>
      </c>
      <c r="AC40" s="38">
        <v>398000</v>
      </c>
      <c r="AD40" s="38">
        <v>0</v>
      </c>
      <c r="AE40" s="38"/>
      <c r="AF40" s="38">
        <f t="shared" si="1"/>
        <v>398000</v>
      </c>
      <c r="AG40" s="36">
        <v>0</v>
      </c>
      <c r="AH40" s="39"/>
      <c r="AI40" s="47">
        <v>45036</v>
      </c>
      <c r="AJ40" s="39"/>
      <c r="AK40" s="39">
        <v>25</v>
      </c>
      <c r="AL40" s="39">
        <v>20</v>
      </c>
      <c r="AM40" s="39">
        <v>25</v>
      </c>
      <c r="AN40" s="39">
        <v>30</v>
      </c>
      <c r="AO40" s="39" t="s">
        <v>192</v>
      </c>
      <c r="AP40" s="173">
        <v>200000</v>
      </c>
      <c r="AQ40" s="41" t="s">
        <v>178</v>
      </c>
      <c r="AR40" s="39"/>
      <c r="AS40" s="39"/>
      <c r="AT40" s="43"/>
      <c r="AU40" s="50">
        <v>250000</v>
      </c>
      <c r="AV40" s="43"/>
      <c r="AW40" s="44"/>
      <c r="AX40" s="45"/>
      <c r="AY40" s="134">
        <v>2017</v>
      </c>
    </row>
    <row r="41" spans="1:57" ht="66" customHeight="1">
      <c r="A41" s="32">
        <v>45016</v>
      </c>
      <c r="B41" s="33">
        <v>37</v>
      </c>
      <c r="C41" s="34" t="s">
        <v>166</v>
      </c>
      <c r="D41" s="35">
        <v>1</v>
      </c>
      <c r="E41" s="51">
        <v>73</v>
      </c>
      <c r="F41" s="51">
        <v>0</v>
      </c>
      <c r="G41" s="51">
        <v>0</v>
      </c>
      <c r="H41" s="51">
        <v>0</v>
      </c>
      <c r="I41" s="35">
        <v>0</v>
      </c>
      <c r="J41" s="34">
        <v>0</v>
      </c>
      <c r="K41" s="34">
        <v>0</v>
      </c>
      <c r="L41" s="34" t="s">
        <v>168</v>
      </c>
      <c r="M41" s="52" t="s">
        <v>432</v>
      </c>
      <c r="N41" s="36" t="s">
        <v>170</v>
      </c>
      <c r="O41" s="36" t="s">
        <v>433</v>
      </c>
      <c r="P41" s="46" t="s">
        <v>242</v>
      </c>
      <c r="Q41" s="36" t="s">
        <v>434</v>
      </c>
      <c r="R41" s="135" t="s">
        <v>435</v>
      </c>
      <c r="S41" s="133"/>
      <c r="T41" s="34" t="s">
        <v>436</v>
      </c>
      <c r="U41" s="35" t="s">
        <v>210</v>
      </c>
      <c r="V41" s="34" t="s">
        <v>437</v>
      </c>
      <c r="W41" s="35">
        <v>59</v>
      </c>
      <c r="X41" s="33">
        <v>1</v>
      </c>
      <c r="Y41" s="33">
        <v>2</v>
      </c>
      <c r="Z41" s="33">
        <v>6</v>
      </c>
      <c r="AA41" s="33">
        <v>160</v>
      </c>
      <c r="AB41" s="33">
        <f t="shared" si="0"/>
        <v>166</v>
      </c>
      <c r="AC41" s="38">
        <v>389000</v>
      </c>
      <c r="AD41" s="38">
        <v>0</v>
      </c>
      <c r="AE41" s="38"/>
      <c r="AF41" s="38">
        <f t="shared" si="1"/>
        <v>389000</v>
      </c>
      <c r="AG41" s="36" t="s">
        <v>438</v>
      </c>
      <c r="AH41" s="39"/>
      <c r="AI41" s="47">
        <v>45036</v>
      </c>
      <c r="AJ41" s="39"/>
      <c r="AK41" s="39">
        <v>19.700000000000003</v>
      </c>
      <c r="AL41" s="39">
        <v>15</v>
      </c>
      <c r="AM41" s="39">
        <v>20</v>
      </c>
      <c r="AN41" s="39">
        <v>24</v>
      </c>
      <c r="AO41" s="39" t="s">
        <v>192</v>
      </c>
      <c r="AP41" s="173">
        <v>197000.00000000003</v>
      </c>
      <c r="AQ41" s="41" t="s">
        <v>178</v>
      </c>
      <c r="AR41" s="39"/>
      <c r="AS41" s="39"/>
      <c r="AT41" s="43"/>
      <c r="AU41" s="50">
        <v>197000</v>
      </c>
      <c r="AV41" s="43"/>
      <c r="AW41" s="44"/>
      <c r="AX41" s="45"/>
      <c r="AY41" s="134">
        <v>2022</v>
      </c>
    </row>
    <row r="42" spans="1:57" ht="66" customHeight="1">
      <c r="A42" s="32">
        <v>45021</v>
      </c>
      <c r="B42" s="33">
        <v>38</v>
      </c>
      <c r="C42" s="34" t="s">
        <v>166</v>
      </c>
      <c r="D42" s="51">
        <v>0</v>
      </c>
      <c r="E42" s="51">
        <v>0</v>
      </c>
      <c r="F42" s="51">
        <v>0</v>
      </c>
      <c r="G42" s="51">
        <v>0</v>
      </c>
      <c r="H42" s="51">
        <v>0</v>
      </c>
      <c r="I42" s="51">
        <v>0</v>
      </c>
      <c r="J42" s="51">
        <v>0</v>
      </c>
      <c r="K42" s="51">
        <v>0</v>
      </c>
      <c r="L42" s="34" t="s">
        <v>168</v>
      </c>
      <c r="M42" s="52" t="s">
        <v>439</v>
      </c>
      <c r="N42" s="36" t="s">
        <v>440</v>
      </c>
      <c r="O42" s="36" t="s">
        <v>441</v>
      </c>
      <c r="P42" s="46" t="s">
        <v>184</v>
      </c>
      <c r="Q42" s="36" t="s">
        <v>442</v>
      </c>
      <c r="R42" s="135" t="s">
        <v>443</v>
      </c>
      <c r="S42" s="133"/>
      <c r="T42" s="34" t="s">
        <v>444</v>
      </c>
      <c r="U42" s="35" t="s">
        <v>210</v>
      </c>
      <c r="V42" s="34" t="s">
        <v>445</v>
      </c>
      <c r="W42" s="35">
        <v>54</v>
      </c>
      <c r="X42" s="33">
        <v>1</v>
      </c>
      <c r="Y42" s="33">
        <v>1</v>
      </c>
      <c r="Z42" s="33">
        <v>4</v>
      </c>
      <c r="AA42" s="33">
        <v>28</v>
      </c>
      <c r="AB42" s="33">
        <f t="shared" si="0"/>
        <v>32</v>
      </c>
      <c r="AC42" s="38">
        <v>350000</v>
      </c>
      <c r="AD42" s="38">
        <v>0</v>
      </c>
      <c r="AE42" s="38"/>
      <c r="AF42" s="38">
        <f t="shared" si="1"/>
        <v>350000</v>
      </c>
      <c r="AG42" s="36" t="s">
        <v>446</v>
      </c>
      <c r="AH42" s="39"/>
      <c r="AI42" s="47">
        <v>45036</v>
      </c>
      <c r="AJ42" s="39"/>
      <c r="AK42" s="39">
        <v>26</v>
      </c>
      <c r="AL42" s="39">
        <v>28</v>
      </c>
      <c r="AM42" s="39">
        <v>25</v>
      </c>
      <c r="AN42" s="39">
        <v>25</v>
      </c>
      <c r="AO42" s="39" t="s">
        <v>192</v>
      </c>
      <c r="AP42" s="173">
        <v>260000</v>
      </c>
      <c r="AQ42" s="41" t="s">
        <v>178</v>
      </c>
      <c r="AR42" s="39"/>
      <c r="AS42" s="39"/>
      <c r="AT42" s="43"/>
      <c r="AU42" s="50">
        <v>260000</v>
      </c>
      <c r="AV42" s="43"/>
      <c r="AW42" s="44"/>
      <c r="AX42" s="45"/>
      <c r="AY42" s="134"/>
    </row>
    <row r="43" spans="1:57" ht="66" customHeight="1">
      <c r="A43" s="32">
        <v>45023</v>
      </c>
      <c r="B43" s="33">
        <v>39</v>
      </c>
      <c r="C43" s="34" t="s">
        <v>166</v>
      </c>
      <c r="D43" s="35">
        <v>1</v>
      </c>
      <c r="E43" s="51">
        <v>35</v>
      </c>
      <c r="F43" s="51">
        <v>0</v>
      </c>
      <c r="G43" s="51">
        <v>0</v>
      </c>
      <c r="H43" s="51">
        <v>0</v>
      </c>
      <c r="I43" s="35">
        <v>0</v>
      </c>
      <c r="J43" s="34">
        <v>0</v>
      </c>
      <c r="K43" s="34">
        <v>0</v>
      </c>
      <c r="L43" s="34" t="s">
        <v>180</v>
      </c>
      <c r="M43" s="52" t="s">
        <v>447</v>
      </c>
      <c r="N43" s="36" t="s">
        <v>170</v>
      </c>
      <c r="O43" s="36" t="s">
        <v>433</v>
      </c>
      <c r="P43" s="46" t="s">
        <v>250</v>
      </c>
      <c r="Q43" s="36" t="s">
        <v>448</v>
      </c>
      <c r="R43" s="135" t="s">
        <v>449</v>
      </c>
      <c r="S43" s="133"/>
      <c r="T43" s="34" t="s">
        <v>450</v>
      </c>
      <c r="U43" s="35" t="s">
        <v>318</v>
      </c>
      <c r="V43" s="34" t="s">
        <v>451</v>
      </c>
      <c r="W43" s="35">
        <v>38</v>
      </c>
      <c r="X43" s="33">
        <v>1</v>
      </c>
      <c r="Y43" s="33">
        <v>1</v>
      </c>
      <c r="Z43" s="33">
        <v>4</v>
      </c>
      <c r="AA43" s="33">
        <v>50</v>
      </c>
      <c r="AB43" s="33">
        <f t="shared" si="0"/>
        <v>54</v>
      </c>
      <c r="AC43" s="38">
        <v>0</v>
      </c>
      <c r="AD43" s="38">
        <v>0</v>
      </c>
      <c r="AE43" s="38"/>
      <c r="AF43" s="38">
        <f t="shared" si="1"/>
        <v>0</v>
      </c>
      <c r="AG43" s="36" t="s">
        <v>452</v>
      </c>
      <c r="AH43" s="39"/>
      <c r="AI43" s="47">
        <v>45058</v>
      </c>
      <c r="AJ43" s="39"/>
      <c r="AK43" s="39"/>
      <c r="AL43" s="39"/>
      <c r="AM43" s="39"/>
      <c r="AN43" s="39"/>
      <c r="AO43" s="39"/>
      <c r="AP43" s="173"/>
      <c r="AQ43" s="41"/>
      <c r="AR43" s="39"/>
      <c r="AS43" s="39"/>
      <c r="AT43" s="43"/>
      <c r="AU43" s="43"/>
      <c r="AV43" s="43"/>
      <c r="AW43" s="44"/>
      <c r="AX43" s="45"/>
      <c r="AY43" s="134"/>
    </row>
    <row r="44" spans="1:57" ht="66" customHeight="1">
      <c r="A44" s="32">
        <v>45023</v>
      </c>
      <c r="B44" s="33">
        <v>40</v>
      </c>
      <c r="C44" s="34" t="s">
        <v>166</v>
      </c>
      <c r="D44" s="51">
        <v>0</v>
      </c>
      <c r="E44" s="51">
        <v>0</v>
      </c>
      <c r="F44" s="51">
        <v>0</v>
      </c>
      <c r="G44" s="51">
        <v>0</v>
      </c>
      <c r="H44" s="51">
        <v>0</v>
      </c>
      <c r="I44" s="51">
        <v>0</v>
      </c>
      <c r="J44" s="51">
        <v>0</v>
      </c>
      <c r="K44" s="51">
        <v>0</v>
      </c>
      <c r="L44" s="34" t="s">
        <v>168</v>
      </c>
      <c r="M44" s="52" t="s">
        <v>453</v>
      </c>
      <c r="N44" s="36" t="s">
        <v>182</v>
      </c>
      <c r="O44" s="36" t="s">
        <v>454</v>
      </c>
      <c r="P44" s="46" t="s">
        <v>184</v>
      </c>
      <c r="Q44" s="36" t="s">
        <v>455</v>
      </c>
      <c r="R44" s="135" t="s">
        <v>392</v>
      </c>
      <c r="S44" s="133"/>
      <c r="T44" s="34" t="s">
        <v>456</v>
      </c>
      <c r="U44" s="35" t="s">
        <v>176</v>
      </c>
      <c r="V44" s="34" t="s">
        <v>457</v>
      </c>
      <c r="W44" s="35">
        <v>38</v>
      </c>
      <c r="X44" s="33">
        <v>3</v>
      </c>
      <c r="Y44" s="33">
        <v>1</v>
      </c>
      <c r="Z44" s="33">
        <v>0</v>
      </c>
      <c r="AA44" s="33">
        <v>81</v>
      </c>
      <c r="AB44" s="33">
        <f t="shared" si="0"/>
        <v>81</v>
      </c>
      <c r="AC44" s="38">
        <v>360000</v>
      </c>
      <c r="AD44" s="38">
        <v>0</v>
      </c>
      <c r="AE44" s="38"/>
      <c r="AF44" s="38">
        <f t="shared" si="1"/>
        <v>360000</v>
      </c>
      <c r="AG44" s="36"/>
      <c r="AH44" s="39"/>
      <c r="AI44" s="47">
        <v>45036</v>
      </c>
      <c r="AJ44" s="39"/>
      <c r="AK44" s="39">
        <v>27.400000000000002</v>
      </c>
      <c r="AL44" s="39">
        <v>30</v>
      </c>
      <c r="AM44" s="39">
        <v>25</v>
      </c>
      <c r="AN44" s="39">
        <v>27</v>
      </c>
      <c r="AO44" s="39" t="s">
        <v>192</v>
      </c>
      <c r="AP44" s="173">
        <v>274000</v>
      </c>
      <c r="AQ44" s="41" t="s">
        <v>178</v>
      </c>
      <c r="AR44" s="39"/>
      <c r="AS44" s="39"/>
      <c r="AT44" s="43"/>
      <c r="AU44" s="50">
        <v>274000</v>
      </c>
      <c r="AV44" s="43"/>
      <c r="AW44" s="44"/>
      <c r="AX44" s="45"/>
      <c r="AY44" s="134"/>
    </row>
    <row r="45" spans="1:57" ht="66" customHeight="1">
      <c r="A45" s="32">
        <v>45026</v>
      </c>
      <c r="B45" s="33">
        <v>41</v>
      </c>
      <c r="C45" s="34" t="s">
        <v>166</v>
      </c>
      <c r="D45" s="35">
        <v>2</v>
      </c>
      <c r="E45" s="51">
        <v>31</v>
      </c>
      <c r="F45" s="51">
        <v>51</v>
      </c>
      <c r="G45" s="51">
        <v>0</v>
      </c>
      <c r="H45" s="51">
        <v>0</v>
      </c>
      <c r="I45" s="35">
        <v>0</v>
      </c>
      <c r="J45" s="34">
        <v>0</v>
      </c>
      <c r="K45" s="34">
        <v>0</v>
      </c>
      <c r="L45" s="34" t="s">
        <v>168</v>
      </c>
      <c r="M45" s="52" t="s">
        <v>458</v>
      </c>
      <c r="N45" s="36" t="s">
        <v>182</v>
      </c>
      <c r="O45" s="36" t="s">
        <v>222</v>
      </c>
      <c r="P45" s="46" t="s">
        <v>184</v>
      </c>
      <c r="Q45" s="36" t="s">
        <v>459</v>
      </c>
      <c r="R45" s="135" t="s">
        <v>460</v>
      </c>
      <c r="S45" s="133"/>
      <c r="T45" s="34" t="s">
        <v>461</v>
      </c>
      <c r="U45" s="35" t="s">
        <v>462</v>
      </c>
      <c r="V45" s="34" t="s">
        <v>463</v>
      </c>
      <c r="W45" s="35">
        <v>33</v>
      </c>
      <c r="X45" s="33">
        <v>1</v>
      </c>
      <c r="Y45" s="33">
        <v>0</v>
      </c>
      <c r="Z45" s="33">
        <v>35</v>
      </c>
      <c r="AA45" s="33">
        <v>0</v>
      </c>
      <c r="AB45" s="33">
        <f t="shared" si="0"/>
        <v>35</v>
      </c>
      <c r="AC45" s="38">
        <v>392280</v>
      </c>
      <c r="AD45" s="38">
        <v>0</v>
      </c>
      <c r="AE45" s="38"/>
      <c r="AF45" s="38">
        <f t="shared" si="1"/>
        <v>392280</v>
      </c>
      <c r="AG45" s="36">
        <v>0</v>
      </c>
      <c r="AH45" s="39"/>
      <c r="AI45" s="47">
        <v>45058</v>
      </c>
      <c r="AJ45" s="39"/>
      <c r="AK45" s="39"/>
      <c r="AL45" s="39"/>
      <c r="AM45" s="39"/>
      <c r="AN45" s="39"/>
      <c r="AO45" s="39"/>
      <c r="AP45" s="173"/>
      <c r="AQ45" s="41"/>
      <c r="AR45" s="39"/>
      <c r="AS45" s="39"/>
      <c r="AT45" s="43"/>
      <c r="AU45" s="43"/>
      <c r="AV45" s="43"/>
      <c r="AW45" s="44"/>
      <c r="AX45" s="45"/>
      <c r="AY45" s="134"/>
    </row>
    <row r="46" spans="1:57" ht="66" customHeight="1">
      <c r="A46" s="32">
        <v>45026</v>
      </c>
      <c r="B46" s="33">
        <v>42</v>
      </c>
      <c r="C46" s="34" t="s">
        <v>166</v>
      </c>
      <c r="D46" s="35">
        <v>1</v>
      </c>
      <c r="E46" s="51">
        <v>55</v>
      </c>
      <c r="F46" s="51">
        <v>0</v>
      </c>
      <c r="G46" s="51">
        <v>0</v>
      </c>
      <c r="H46" s="51">
        <v>0</v>
      </c>
      <c r="I46" s="35">
        <v>0</v>
      </c>
      <c r="J46" s="34">
        <v>0</v>
      </c>
      <c r="K46" s="34">
        <v>0</v>
      </c>
      <c r="L46" s="34" t="s">
        <v>168</v>
      </c>
      <c r="M46" s="52" t="s">
        <v>464</v>
      </c>
      <c r="N46" s="36" t="s">
        <v>465</v>
      </c>
      <c r="O46" s="36" t="s">
        <v>466</v>
      </c>
      <c r="P46" s="46" t="s">
        <v>184</v>
      </c>
      <c r="Q46" s="36" t="s">
        <v>467</v>
      </c>
      <c r="R46" s="135" t="s">
        <v>468</v>
      </c>
      <c r="S46" s="133"/>
      <c r="T46" s="34" t="s">
        <v>469</v>
      </c>
      <c r="U46" s="35" t="s">
        <v>227</v>
      </c>
      <c r="V46" s="34" t="s">
        <v>470</v>
      </c>
      <c r="W46" s="35">
        <v>57</v>
      </c>
      <c r="X46" s="33">
        <v>1</v>
      </c>
      <c r="Y46" s="33">
        <v>1</v>
      </c>
      <c r="Z46" s="33">
        <v>2</v>
      </c>
      <c r="AA46" s="33">
        <v>27</v>
      </c>
      <c r="AB46" s="33">
        <f t="shared" si="0"/>
        <v>29</v>
      </c>
      <c r="AC46" s="38">
        <v>400000</v>
      </c>
      <c r="AD46" s="38">
        <v>0</v>
      </c>
      <c r="AE46" s="38"/>
      <c r="AF46" s="38">
        <f t="shared" si="1"/>
        <v>400000</v>
      </c>
      <c r="AG46" s="36">
        <v>0</v>
      </c>
      <c r="AH46" s="39"/>
      <c r="AI46" s="47">
        <v>45058</v>
      </c>
      <c r="AJ46" s="39"/>
      <c r="AK46" s="39"/>
      <c r="AL46" s="39"/>
      <c r="AM46" s="39"/>
      <c r="AN46" s="39"/>
      <c r="AO46" s="39"/>
      <c r="AP46" s="173"/>
      <c r="AQ46" s="41"/>
      <c r="AR46" s="39"/>
      <c r="AS46" s="39"/>
      <c r="AT46" s="43"/>
      <c r="AU46" s="43"/>
      <c r="AV46" s="43"/>
      <c r="AW46" s="44"/>
      <c r="AX46" s="45"/>
      <c r="AY46" s="134"/>
    </row>
    <row r="47" spans="1:57" ht="66" customHeight="1">
      <c r="A47" s="32">
        <v>45026</v>
      </c>
      <c r="B47" s="33">
        <v>43</v>
      </c>
      <c r="C47" s="34" t="s">
        <v>166</v>
      </c>
      <c r="D47" s="35">
        <v>1</v>
      </c>
      <c r="E47" s="51">
        <v>64</v>
      </c>
      <c r="F47" s="51">
        <v>0</v>
      </c>
      <c r="G47" s="51">
        <v>0</v>
      </c>
      <c r="H47" s="51">
        <v>0</v>
      </c>
      <c r="I47" s="35">
        <v>0</v>
      </c>
      <c r="J47" s="34">
        <v>0</v>
      </c>
      <c r="K47" s="34">
        <v>0</v>
      </c>
      <c r="L47" s="34" t="s">
        <v>168</v>
      </c>
      <c r="M47" s="52" t="s">
        <v>471</v>
      </c>
      <c r="N47" s="36" t="s">
        <v>147</v>
      </c>
      <c r="O47" s="36" t="s">
        <v>472</v>
      </c>
      <c r="P47" s="46" t="s">
        <v>184</v>
      </c>
      <c r="Q47" s="36" t="s">
        <v>473</v>
      </c>
      <c r="R47" s="135" t="s">
        <v>474</v>
      </c>
      <c r="S47" s="135" t="s">
        <v>475</v>
      </c>
      <c r="T47" s="34" t="s">
        <v>476</v>
      </c>
      <c r="U47" s="35" t="s">
        <v>227</v>
      </c>
      <c r="V47" s="34" t="s">
        <v>477</v>
      </c>
      <c r="W47" s="35">
        <v>45</v>
      </c>
      <c r="X47" s="33">
        <v>1</v>
      </c>
      <c r="Y47" s="33">
        <v>4</v>
      </c>
      <c r="Z47" s="33">
        <v>12</v>
      </c>
      <c r="AA47" s="33">
        <v>70</v>
      </c>
      <c r="AB47" s="33">
        <f t="shared" si="0"/>
        <v>82</v>
      </c>
      <c r="AC47" s="38">
        <v>393600</v>
      </c>
      <c r="AD47" s="38">
        <v>0</v>
      </c>
      <c r="AE47" s="38"/>
      <c r="AF47" s="38">
        <f t="shared" si="1"/>
        <v>393600</v>
      </c>
      <c r="AG47" s="36" t="s">
        <v>478</v>
      </c>
      <c r="AH47" s="39"/>
      <c r="AI47" s="47">
        <v>45058</v>
      </c>
      <c r="AJ47" s="39"/>
      <c r="AK47" s="39"/>
      <c r="AL47" s="39"/>
      <c r="AM47" s="39"/>
      <c r="AN47" s="39"/>
      <c r="AO47" s="39"/>
      <c r="AP47" s="173"/>
      <c r="AQ47" s="41"/>
      <c r="AR47" s="39"/>
      <c r="AS47" s="39"/>
      <c r="AT47" s="43"/>
      <c r="AU47" s="43"/>
      <c r="AV47" s="43"/>
      <c r="AW47" s="44"/>
      <c r="AX47" s="45"/>
      <c r="AY47" s="134"/>
    </row>
    <row r="48" spans="1:57" ht="66" customHeight="1">
      <c r="A48" s="32">
        <v>45028</v>
      </c>
      <c r="B48" s="33">
        <v>44</v>
      </c>
      <c r="C48" s="34" t="s">
        <v>166</v>
      </c>
      <c r="D48" s="35">
        <v>3</v>
      </c>
      <c r="E48" s="51">
        <v>39</v>
      </c>
      <c r="F48" s="51">
        <v>59</v>
      </c>
      <c r="G48" s="51">
        <v>48</v>
      </c>
      <c r="H48" s="51">
        <v>0</v>
      </c>
      <c r="I48" s="35">
        <v>0</v>
      </c>
      <c r="J48" s="34">
        <v>0</v>
      </c>
      <c r="K48" s="34">
        <v>0</v>
      </c>
      <c r="L48" s="34" t="s">
        <v>180</v>
      </c>
      <c r="M48" s="52" t="s">
        <v>479</v>
      </c>
      <c r="N48" s="36" t="s">
        <v>480</v>
      </c>
      <c r="O48" s="36"/>
      <c r="P48" s="46" t="s">
        <v>481</v>
      </c>
      <c r="Q48" s="36" t="s">
        <v>482</v>
      </c>
      <c r="R48" s="135" t="s">
        <v>483</v>
      </c>
      <c r="S48" s="133" t="s">
        <v>484</v>
      </c>
      <c r="T48" s="34" t="s">
        <v>262</v>
      </c>
      <c r="U48" s="35" t="s">
        <v>359</v>
      </c>
      <c r="V48" s="34" t="s">
        <v>360</v>
      </c>
      <c r="W48" s="35">
        <v>57</v>
      </c>
      <c r="X48" s="33">
        <v>0</v>
      </c>
      <c r="Y48" s="33">
        <v>2</v>
      </c>
      <c r="Z48" s="33">
        <v>0</v>
      </c>
      <c r="AA48" s="33">
        <v>4</v>
      </c>
      <c r="AB48" s="33">
        <f t="shared" si="0"/>
        <v>4</v>
      </c>
      <c r="AC48" s="38">
        <v>12000</v>
      </c>
      <c r="AD48" s="38">
        <v>0</v>
      </c>
      <c r="AE48" s="38"/>
      <c r="AF48" s="38">
        <f t="shared" si="1"/>
        <v>12000</v>
      </c>
      <c r="AG48" s="36" t="s">
        <v>361</v>
      </c>
      <c r="AH48" s="39"/>
      <c r="AI48" s="47">
        <v>45028</v>
      </c>
      <c r="AJ48" s="39"/>
      <c r="AK48" s="39" t="s">
        <v>192</v>
      </c>
      <c r="AL48" s="39" t="s">
        <v>192</v>
      </c>
      <c r="AM48" s="39" t="s">
        <v>192</v>
      </c>
      <c r="AN48" s="39" t="s">
        <v>192</v>
      </c>
      <c r="AO48" s="39" t="s">
        <v>192</v>
      </c>
      <c r="AP48" s="173"/>
      <c r="AQ48" s="41" t="s">
        <v>362</v>
      </c>
      <c r="AR48" s="39"/>
      <c r="AS48" s="39"/>
      <c r="AT48" s="43" t="s">
        <v>363</v>
      </c>
      <c r="AU48" s="43">
        <v>12000</v>
      </c>
      <c r="AV48" s="43">
        <v>0</v>
      </c>
      <c r="AW48" s="44"/>
      <c r="AX48" s="45"/>
      <c r="AY48" s="134"/>
    </row>
    <row r="49" spans="1:51" ht="66" customHeight="1">
      <c r="A49" s="32">
        <v>45029</v>
      </c>
      <c r="B49" s="33">
        <v>45</v>
      </c>
      <c r="C49" s="34" t="s">
        <v>166</v>
      </c>
      <c r="D49" s="35">
        <v>1</v>
      </c>
      <c r="E49" s="51">
        <v>44</v>
      </c>
      <c r="F49" s="51">
        <v>0</v>
      </c>
      <c r="G49" s="51">
        <v>0</v>
      </c>
      <c r="H49" s="51">
        <v>0</v>
      </c>
      <c r="I49" s="35">
        <v>0</v>
      </c>
      <c r="J49" s="34">
        <v>0</v>
      </c>
      <c r="K49" s="34">
        <v>0</v>
      </c>
      <c r="L49" s="34" t="s">
        <v>168</v>
      </c>
      <c r="M49" s="52" t="s">
        <v>485</v>
      </c>
      <c r="N49" s="36" t="s">
        <v>486</v>
      </c>
      <c r="O49" s="36" t="s">
        <v>487</v>
      </c>
      <c r="P49" s="46" t="s">
        <v>250</v>
      </c>
      <c r="Q49" s="36" t="s">
        <v>488</v>
      </c>
      <c r="R49" s="135" t="s">
        <v>489</v>
      </c>
      <c r="S49" s="133" t="s">
        <v>490</v>
      </c>
      <c r="T49" s="34" t="s">
        <v>491</v>
      </c>
      <c r="U49" s="35" t="s">
        <v>189</v>
      </c>
      <c r="V49" s="34" t="s">
        <v>492</v>
      </c>
      <c r="W49" s="35">
        <v>57</v>
      </c>
      <c r="X49" s="33">
        <v>2</v>
      </c>
      <c r="Y49" s="33">
        <v>8</v>
      </c>
      <c r="Z49" s="33">
        <v>20</v>
      </c>
      <c r="AA49" s="33">
        <v>88</v>
      </c>
      <c r="AB49" s="33">
        <f t="shared" si="0"/>
        <v>108</v>
      </c>
      <c r="AC49" s="38">
        <v>147312</v>
      </c>
      <c r="AD49" s="38">
        <v>0</v>
      </c>
      <c r="AE49" s="38"/>
      <c r="AF49" s="38">
        <f t="shared" si="1"/>
        <v>147312</v>
      </c>
      <c r="AG49" s="36">
        <v>0</v>
      </c>
      <c r="AH49" s="39"/>
      <c r="AI49" s="47">
        <v>45071</v>
      </c>
      <c r="AJ49" s="39"/>
      <c r="AK49" s="39"/>
      <c r="AL49" s="39"/>
      <c r="AM49" s="39"/>
      <c r="AN49" s="39"/>
      <c r="AO49" s="39"/>
      <c r="AP49" s="173"/>
      <c r="AQ49" s="41"/>
      <c r="AR49" s="39"/>
      <c r="AS49" s="39"/>
      <c r="AT49" s="43"/>
      <c r="AU49" s="43"/>
      <c r="AV49" s="43"/>
      <c r="AW49" s="44"/>
      <c r="AX49" s="45"/>
      <c r="AY49" s="134"/>
    </row>
    <row r="50" spans="1:51" ht="133.4" customHeight="1">
      <c r="A50" s="32">
        <v>45029</v>
      </c>
      <c r="B50" s="33">
        <v>46</v>
      </c>
      <c r="C50" s="34" t="s">
        <v>166</v>
      </c>
      <c r="D50" s="35">
        <v>0</v>
      </c>
      <c r="E50" s="35">
        <v>0</v>
      </c>
      <c r="F50" s="35">
        <v>0</v>
      </c>
      <c r="G50" s="35">
        <v>0</v>
      </c>
      <c r="H50" s="35">
        <v>0</v>
      </c>
      <c r="I50" s="35">
        <v>0</v>
      </c>
      <c r="J50" s="35">
        <v>0</v>
      </c>
      <c r="K50" s="35">
        <v>0</v>
      </c>
      <c r="L50" s="34" t="s">
        <v>168</v>
      </c>
      <c r="M50" s="52" t="s">
        <v>493</v>
      </c>
      <c r="N50" s="36" t="s">
        <v>465</v>
      </c>
      <c r="O50" s="36" t="s">
        <v>325</v>
      </c>
      <c r="P50" s="46" t="s">
        <v>250</v>
      </c>
      <c r="Q50" s="36" t="s">
        <v>494</v>
      </c>
      <c r="R50" s="135" t="s">
        <v>495</v>
      </c>
      <c r="S50" s="133" t="s">
        <v>496</v>
      </c>
      <c r="T50" s="34" t="s">
        <v>497</v>
      </c>
      <c r="U50" s="35" t="s">
        <v>210</v>
      </c>
      <c r="V50" s="34" t="s">
        <v>498</v>
      </c>
      <c r="W50" s="35">
        <v>45</v>
      </c>
      <c r="X50" s="33">
        <v>1</v>
      </c>
      <c r="Y50" s="33">
        <v>3</v>
      </c>
      <c r="Z50" s="33">
        <v>7</v>
      </c>
      <c r="AA50" s="33">
        <v>88</v>
      </c>
      <c r="AB50" s="33">
        <f t="shared" si="0"/>
        <v>95</v>
      </c>
      <c r="AC50" s="38">
        <v>386060</v>
      </c>
      <c r="AD50" s="38">
        <v>0</v>
      </c>
      <c r="AE50" s="38"/>
      <c r="AF50" s="38">
        <f t="shared" si="1"/>
        <v>386060</v>
      </c>
      <c r="AG50" s="36" t="s">
        <v>499</v>
      </c>
      <c r="AH50" s="39"/>
      <c r="AI50" s="47">
        <v>45058</v>
      </c>
      <c r="AJ50" s="39"/>
      <c r="AK50" s="39"/>
      <c r="AL50" s="39"/>
      <c r="AM50" s="39"/>
      <c r="AN50" s="39"/>
      <c r="AO50" s="39"/>
      <c r="AP50" s="173"/>
      <c r="AQ50" s="41"/>
      <c r="AR50" s="39"/>
      <c r="AS50" s="39"/>
      <c r="AT50" s="43"/>
      <c r="AU50" s="43"/>
      <c r="AV50" s="43"/>
      <c r="AW50" s="44"/>
      <c r="AX50" s="45"/>
      <c r="AY50" s="134"/>
    </row>
    <row r="51" spans="1:51" ht="66" customHeight="1">
      <c r="A51" s="32">
        <v>45029</v>
      </c>
      <c r="B51" s="33">
        <v>47</v>
      </c>
      <c r="C51" s="34" t="s">
        <v>166</v>
      </c>
      <c r="D51" s="35">
        <v>0</v>
      </c>
      <c r="E51" s="35">
        <v>0</v>
      </c>
      <c r="F51" s="35">
        <v>0</v>
      </c>
      <c r="G51" s="35">
        <v>0</v>
      </c>
      <c r="H51" s="35">
        <v>0</v>
      </c>
      <c r="I51" s="35">
        <v>0</v>
      </c>
      <c r="J51" s="35">
        <v>0</v>
      </c>
      <c r="K51" s="35">
        <v>0</v>
      </c>
      <c r="L51" s="34" t="s">
        <v>168</v>
      </c>
      <c r="M51" s="52" t="s">
        <v>500</v>
      </c>
      <c r="N51" s="36" t="s">
        <v>465</v>
      </c>
      <c r="O51" s="36" t="s">
        <v>501</v>
      </c>
      <c r="P51" s="46" t="s">
        <v>184</v>
      </c>
      <c r="Q51" s="36" t="s">
        <v>502</v>
      </c>
      <c r="R51" s="135" t="s">
        <v>503</v>
      </c>
      <c r="S51" s="133"/>
      <c r="T51" s="34" t="s">
        <v>504</v>
      </c>
      <c r="U51" s="35" t="s">
        <v>232</v>
      </c>
      <c r="V51" s="34" t="s">
        <v>505</v>
      </c>
      <c r="W51" s="35">
        <v>34</v>
      </c>
      <c r="X51" s="33">
        <v>1</v>
      </c>
      <c r="Y51" s="33">
        <v>2</v>
      </c>
      <c r="Z51" s="33">
        <v>3</v>
      </c>
      <c r="AA51" s="33">
        <v>22</v>
      </c>
      <c r="AB51" s="33">
        <f t="shared" si="0"/>
        <v>25</v>
      </c>
      <c r="AC51" s="38">
        <v>320000</v>
      </c>
      <c r="AD51" s="38">
        <v>0</v>
      </c>
      <c r="AE51" s="38"/>
      <c r="AF51" s="38">
        <f t="shared" si="1"/>
        <v>320000</v>
      </c>
      <c r="AG51" s="36">
        <v>0</v>
      </c>
      <c r="AH51" s="39"/>
      <c r="AI51" s="47">
        <v>45071</v>
      </c>
      <c r="AJ51" s="39"/>
      <c r="AK51" s="39"/>
      <c r="AL51" s="39"/>
      <c r="AM51" s="39"/>
      <c r="AN51" s="39"/>
      <c r="AO51" s="39"/>
      <c r="AP51" s="173"/>
      <c r="AQ51" s="41"/>
      <c r="AR51" s="39"/>
      <c r="AS51" s="39"/>
      <c r="AT51" s="43"/>
      <c r="AU51" s="43"/>
      <c r="AV51" s="43"/>
      <c r="AW51" s="44"/>
      <c r="AX51" s="45"/>
      <c r="AY51" s="134"/>
    </row>
    <row r="52" spans="1:51" ht="66" customHeight="1">
      <c r="A52" s="32">
        <v>45030</v>
      </c>
      <c r="B52" s="33">
        <v>48</v>
      </c>
      <c r="C52" s="34" t="s">
        <v>166</v>
      </c>
      <c r="D52" s="35">
        <v>0</v>
      </c>
      <c r="E52" s="51" t="s">
        <v>167</v>
      </c>
      <c r="F52" s="51" t="s">
        <v>167</v>
      </c>
      <c r="G52" s="51" t="s">
        <v>167</v>
      </c>
      <c r="H52" s="51" t="s">
        <v>167</v>
      </c>
      <c r="I52" s="35">
        <v>0</v>
      </c>
      <c r="J52" s="34">
        <v>0</v>
      </c>
      <c r="K52" s="34">
        <v>0</v>
      </c>
      <c r="L52" s="34" t="s">
        <v>180</v>
      </c>
      <c r="M52" s="52" t="s">
        <v>506</v>
      </c>
      <c r="N52" s="36" t="s">
        <v>507</v>
      </c>
      <c r="O52" s="36" t="s">
        <v>508</v>
      </c>
      <c r="P52" s="46" t="s">
        <v>302</v>
      </c>
      <c r="Q52" s="36" t="s">
        <v>509</v>
      </c>
      <c r="R52" s="135" t="s">
        <v>510</v>
      </c>
      <c r="S52" s="133" t="s">
        <v>511</v>
      </c>
      <c r="T52" s="34" t="s">
        <v>512</v>
      </c>
      <c r="U52" s="35" t="s">
        <v>335</v>
      </c>
      <c r="V52" s="34" t="s">
        <v>513</v>
      </c>
      <c r="W52" s="35">
        <v>48</v>
      </c>
      <c r="X52" s="33">
        <v>1</v>
      </c>
      <c r="Y52" s="33">
        <v>2</v>
      </c>
      <c r="Z52" s="33">
        <v>3</v>
      </c>
      <c r="AA52" s="33">
        <v>50</v>
      </c>
      <c r="AB52" s="33">
        <f t="shared" si="0"/>
        <v>53</v>
      </c>
      <c r="AC52" s="38">
        <v>400000</v>
      </c>
      <c r="AD52" s="38">
        <v>0</v>
      </c>
      <c r="AE52" s="38"/>
      <c r="AF52" s="38">
        <f t="shared" si="1"/>
        <v>400000</v>
      </c>
      <c r="AG52" s="36">
        <v>0</v>
      </c>
      <c r="AH52" s="39"/>
      <c r="AI52" s="47">
        <v>45071</v>
      </c>
      <c r="AJ52" s="39"/>
      <c r="AK52" s="39"/>
      <c r="AL52" s="39"/>
      <c r="AM52" s="39"/>
      <c r="AN52" s="39"/>
      <c r="AO52" s="39"/>
      <c r="AP52" s="173"/>
      <c r="AQ52" s="41"/>
      <c r="AR52" s="39"/>
      <c r="AS52" s="39"/>
      <c r="AT52" s="43"/>
      <c r="AU52" s="43"/>
      <c r="AV52" s="43"/>
      <c r="AW52" s="44"/>
      <c r="AX52" s="45"/>
      <c r="AY52" s="134"/>
    </row>
    <row r="53" spans="1:51" ht="66" customHeight="1">
      <c r="A53" s="32">
        <v>45030</v>
      </c>
      <c r="B53" s="33">
        <v>49</v>
      </c>
      <c r="C53" s="34" t="s">
        <v>166</v>
      </c>
      <c r="D53" s="35">
        <v>0</v>
      </c>
      <c r="E53" s="51" t="s">
        <v>167</v>
      </c>
      <c r="F53" s="51" t="s">
        <v>167</v>
      </c>
      <c r="G53" s="51" t="s">
        <v>167</v>
      </c>
      <c r="H53" s="51" t="s">
        <v>167</v>
      </c>
      <c r="I53" s="35">
        <v>0</v>
      </c>
      <c r="J53" s="34">
        <v>0</v>
      </c>
      <c r="K53" s="34">
        <v>0</v>
      </c>
      <c r="L53" s="34" t="s">
        <v>168</v>
      </c>
      <c r="M53" s="52" t="s">
        <v>514</v>
      </c>
      <c r="N53" s="36" t="s">
        <v>486</v>
      </c>
      <c r="O53" s="36" t="s">
        <v>487</v>
      </c>
      <c r="P53" s="46" t="s">
        <v>250</v>
      </c>
      <c r="Q53" s="36" t="s">
        <v>515</v>
      </c>
      <c r="R53" s="135" t="s">
        <v>516</v>
      </c>
      <c r="S53" s="133" t="s">
        <v>517</v>
      </c>
      <c r="T53" s="34" t="s">
        <v>518</v>
      </c>
      <c r="U53" s="35" t="s">
        <v>232</v>
      </c>
      <c r="V53" s="34" t="s">
        <v>519</v>
      </c>
      <c r="W53" s="35">
        <v>33</v>
      </c>
      <c r="X53" s="33">
        <v>1</v>
      </c>
      <c r="Y53" s="33">
        <v>2</v>
      </c>
      <c r="Z53" s="33">
        <v>14</v>
      </c>
      <c r="AA53" s="33">
        <v>62</v>
      </c>
      <c r="AB53" s="33">
        <f t="shared" si="0"/>
        <v>76</v>
      </c>
      <c r="AC53" s="38">
        <v>390640</v>
      </c>
      <c r="AD53" s="38">
        <v>0</v>
      </c>
      <c r="AE53" s="38"/>
      <c r="AF53" s="38">
        <f t="shared" si="1"/>
        <v>390640</v>
      </c>
      <c r="AG53" s="36">
        <v>0</v>
      </c>
      <c r="AH53" s="39"/>
      <c r="AI53" s="47">
        <v>45071</v>
      </c>
      <c r="AJ53" s="39"/>
      <c r="AK53" s="39"/>
      <c r="AL53" s="39"/>
      <c r="AM53" s="39"/>
      <c r="AN53" s="39"/>
      <c r="AO53" s="39"/>
      <c r="AP53" s="173"/>
      <c r="AQ53" s="41"/>
      <c r="AR53" s="39"/>
      <c r="AS53" s="39"/>
      <c r="AT53" s="43"/>
      <c r="AU53" s="43"/>
      <c r="AV53" s="43"/>
      <c r="AW53" s="44"/>
      <c r="AX53" s="45"/>
      <c r="AY53" s="134"/>
    </row>
    <row r="54" spans="1:51" ht="78.650000000000006" customHeight="1">
      <c r="A54" s="32">
        <v>45031</v>
      </c>
      <c r="B54" s="33">
        <v>50</v>
      </c>
      <c r="C54" s="34" t="s">
        <v>166</v>
      </c>
      <c r="D54" s="35">
        <v>3</v>
      </c>
      <c r="E54" s="51">
        <v>79</v>
      </c>
      <c r="F54" s="51" t="s">
        <v>179</v>
      </c>
      <c r="G54" s="51">
        <v>40</v>
      </c>
      <c r="H54" s="51">
        <v>67</v>
      </c>
      <c r="I54" s="35" t="s">
        <v>179</v>
      </c>
      <c r="J54" s="34" t="s">
        <v>179</v>
      </c>
      <c r="K54" s="34" t="s">
        <v>179</v>
      </c>
      <c r="L54" s="34" t="s">
        <v>168</v>
      </c>
      <c r="M54" s="52" t="s">
        <v>520</v>
      </c>
      <c r="N54" s="36" t="s">
        <v>507</v>
      </c>
      <c r="O54" s="36" t="s">
        <v>521</v>
      </c>
      <c r="P54" s="46" t="s">
        <v>302</v>
      </c>
      <c r="Q54" s="36" t="s">
        <v>522</v>
      </c>
      <c r="R54" s="135" t="s">
        <v>523</v>
      </c>
      <c r="S54" s="133" t="s">
        <v>218</v>
      </c>
      <c r="T54" s="34" t="s">
        <v>524</v>
      </c>
      <c r="U54" s="35" t="s">
        <v>176</v>
      </c>
      <c r="V54" s="34" t="s">
        <v>525</v>
      </c>
      <c r="W54" s="35">
        <v>41</v>
      </c>
      <c r="X54" s="33">
        <v>1</v>
      </c>
      <c r="Y54" s="33">
        <v>1</v>
      </c>
      <c r="Z54" s="33">
        <v>0</v>
      </c>
      <c r="AA54" s="33">
        <v>44</v>
      </c>
      <c r="AB54" s="33"/>
      <c r="AC54" s="38">
        <v>397000</v>
      </c>
      <c r="AD54" s="38">
        <v>0</v>
      </c>
      <c r="AE54" s="38"/>
      <c r="AF54" s="38">
        <v>397000</v>
      </c>
      <c r="AG54" s="36"/>
      <c r="AH54" s="39"/>
      <c r="AI54" s="47">
        <v>45071</v>
      </c>
      <c r="AJ54" s="39"/>
      <c r="AK54" s="39"/>
      <c r="AL54" s="39"/>
      <c r="AM54" s="39"/>
      <c r="AN54" s="39"/>
      <c r="AO54" s="39"/>
      <c r="AP54" s="173"/>
      <c r="AQ54" s="41"/>
      <c r="AR54" s="39"/>
      <c r="AS54" s="39"/>
      <c r="AT54" s="43"/>
      <c r="AU54" s="43"/>
      <c r="AV54" s="43"/>
      <c r="AW54" s="44"/>
      <c r="AX54" s="45"/>
      <c r="AY54" s="134"/>
    </row>
    <row r="55" spans="1:51" ht="66" customHeight="1">
      <c r="A55" s="32">
        <v>45031</v>
      </c>
      <c r="B55" s="33">
        <v>51</v>
      </c>
      <c r="C55" s="34" t="s">
        <v>166</v>
      </c>
      <c r="D55" s="35">
        <v>1</v>
      </c>
      <c r="E55" s="51">
        <v>85</v>
      </c>
      <c r="F55" s="51">
        <v>0</v>
      </c>
      <c r="G55" s="51">
        <v>0</v>
      </c>
      <c r="H55" s="51">
        <v>0</v>
      </c>
      <c r="I55" s="35">
        <v>0</v>
      </c>
      <c r="J55" s="34">
        <v>0</v>
      </c>
      <c r="K55" s="34">
        <v>0</v>
      </c>
      <c r="L55" s="34" t="s">
        <v>168</v>
      </c>
      <c r="M55" s="52" t="s">
        <v>526</v>
      </c>
      <c r="N55" s="36" t="s">
        <v>527</v>
      </c>
      <c r="O55" s="36" t="s">
        <v>528</v>
      </c>
      <c r="P55" s="46" t="s">
        <v>250</v>
      </c>
      <c r="Q55" s="36" t="s">
        <v>529</v>
      </c>
      <c r="R55" s="135" t="s">
        <v>530</v>
      </c>
      <c r="S55" s="133"/>
      <c r="T55" s="34" t="s">
        <v>531</v>
      </c>
      <c r="U55" s="35" t="s">
        <v>227</v>
      </c>
      <c r="V55" s="34" t="s">
        <v>532</v>
      </c>
      <c r="W55" s="35">
        <v>46</v>
      </c>
      <c r="X55" s="33">
        <v>2</v>
      </c>
      <c r="Y55" s="33">
        <v>2</v>
      </c>
      <c r="Z55" s="33">
        <v>8</v>
      </c>
      <c r="AA55" s="33">
        <v>80</v>
      </c>
      <c r="AB55" s="33"/>
      <c r="AC55" s="38">
        <v>380060</v>
      </c>
      <c r="AD55" s="38">
        <v>0</v>
      </c>
      <c r="AE55" s="38"/>
      <c r="AF55" s="38">
        <v>380060</v>
      </c>
      <c r="AG55" s="36"/>
      <c r="AH55" s="39"/>
      <c r="AI55" s="47">
        <v>45071</v>
      </c>
      <c r="AJ55" s="39"/>
      <c r="AK55" s="39"/>
      <c r="AL55" s="39"/>
      <c r="AM55" s="39"/>
      <c r="AN55" s="39"/>
      <c r="AO55" s="39"/>
      <c r="AP55" s="173"/>
      <c r="AQ55" s="41"/>
      <c r="AR55" s="39"/>
      <c r="AS55" s="39"/>
      <c r="AT55" s="43"/>
      <c r="AU55" s="43"/>
      <c r="AV55" s="43"/>
      <c r="AW55" s="44"/>
      <c r="AX55" s="45"/>
      <c r="AY55" s="134"/>
    </row>
    <row r="56" spans="1:51" ht="66" customHeight="1">
      <c r="A56" s="32">
        <v>45033</v>
      </c>
      <c r="B56" s="33">
        <v>52</v>
      </c>
      <c r="C56" s="34" t="s">
        <v>166</v>
      </c>
      <c r="D56" s="35" t="s">
        <v>179</v>
      </c>
      <c r="E56" s="51" t="s">
        <v>179</v>
      </c>
      <c r="F56" s="51" t="s">
        <v>179</v>
      </c>
      <c r="G56" s="51" t="s">
        <v>179</v>
      </c>
      <c r="H56" s="51" t="s">
        <v>179</v>
      </c>
      <c r="I56" s="35" t="s">
        <v>179</v>
      </c>
      <c r="J56" s="34" t="s">
        <v>179</v>
      </c>
      <c r="K56" s="34" t="s">
        <v>179</v>
      </c>
      <c r="L56" s="34" t="s">
        <v>168</v>
      </c>
      <c r="M56" s="52" t="s">
        <v>533</v>
      </c>
      <c r="N56" s="36" t="s">
        <v>527</v>
      </c>
      <c r="O56" s="36" t="s">
        <v>534</v>
      </c>
      <c r="P56" s="46" t="s">
        <v>535</v>
      </c>
      <c r="Q56" s="36" t="s">
        <v>536</v>
      </c>
      <c r="R56" s="135" t="s">
        <v>537</v>
      </c>
      <c r="S56" s="133"/>
      <c r="T56" s="34" t="s">
        <v>274</v>
      </c>
      <c r="U56" s="35" t="s">
        <v>189</v>
      </c>
      <c r="V56" s="34" t="s">
        <v>538</v>
      </c>
      <c r="W56" s="35">
        <v>55</v>
      </c>
      <c r="X56" s="33">
        <v>1</v>
      </c>
      <c r="Y56" s="33">
        <v>2</v>
      </c>
      <c r="Z56" s="33">
        <v>6</v>
      </c>
      <c r="AA56" s="33">
        <v>24</v>
      </c>
      <c r="AB56" s="33">
        <f t="shared" ref="AB56:AB83" si="2">Z56+AA56</f>
        <v>30</v>
      </c>
      <c r="AC56" s="38">
        <v>131178</v>
      </c>
      <c r="AD56" s="38">
        <v>0</v>
      </c>
      <c r="AE56" s="38"/>
      <c r="AF56" s="38">
        <f t="shared" ref="AF56:AF63" si="3">SUM(AC56:AE56)</f>
        <v>131178</v>
      </c>
      <c r="AG56" s="36"/>
      <c r="AH56" s="39"/>
      <c r="AI56" s="47">
        <v>45085</v>
      </c>
      <c r="AJ56" s="39"/>
      <c r="AK56" s="39"/>
      <c r="AL56" s="39"/>
      <c r="AM56" s="39"/>
      <c r="AN56" s="39"/>
      <c r="AO56" s="39"/>
      <c r="AP56" s="173"/>
      <c r="AQ56" s="41"/>
      <c r="AR56" s="39"/>
      <c r="AS56" s="39"/>
      <c r="AT56" s="43"/>
      <c r="AU56" s="43"/>
      <c r="AV56" s="43"/>
      <c r="AW56" s="44"/>
      <c r="AX56" s="45"/>
      <c r="AY56" s="134"/>
    </row>
    <row r="57" spans="1:51" ht="66" customHeight="1">
      <c r="A57" s="32">
        <v>45033</v>
      </c>
      <c r="B57" s="33">
        <v>53</v>
      </c>
      <c r="C57" s="34" t="s">
        <v>166</v>
      </c>
      <c r="D57" s="35">
        <v>2</v>
      </c>
      <c r="E57" s="51">
        <v>16</v>
      </c>
      <c r="F57" s="51">
        <v>73</v>
      </c>
      <c r="G57" s="51">
        <v>0</v>
      </c>
      <c r="H57" s="51">
        <v>0</v>
      </c>
      <c r="I57" s="35">
        <v>0</v>
      </c>
      <c r="J57" s="34">
        <v>0</v>
      </c>
      <c r="K57" s="34">
        <v>0</v>
      </c>
      <c r="L57" s="34" t="s">
        <v>168</v>
      </c>
      <c r="M57" s="52" t="s">
        <v>539</v>
      </c>
      <c r="N57" s="36" t="s">
        <v>507</v>
      </c>
      <c r="O57" s="36" t="s">
        <v>540</v>
      </c>
      <c r="P57" s="46" t="s">
        <v>302</v>
      </c>
      <c r="Q57" s="36" t="s">
        <v>541</v>
      </c>
      <c r="R57" s="135" t="s">
        <v>542</v>
      </c>
      <c r="S57" s="133"/>
      <c r="T57" s="34" t="s">
        <v>543</v>
      </c>
      <c r="U57" s="35" t="s">
        <v>275</v>
      </c>
      <c r="V57" s="34" t="s">
        <v>544</v>
      </c>
      <c r="W57" s="35">
        <v>39</v>
      </c>
      <c r="X57" s="33">
        <v>1</v>
      </c>
      <c r="Y57" s="33">
        <v>2</v>
      </c>
      <c r="Z57" s="33">
        <v>2</v>
      </c>
      <c r="AA57" s="33">
        <v>80</v>
      </c>
      <c r="AB57" s="33">
        <f t="shared" si="2"/>
        <v>82</v>
      </c>
      <c r="AC57" s="38">
        <v>400000</v>
      </c>
      <c r="AD57" s="38">
        <v>0</v>
      </c>
      <c r="AE57" s="38"/>
      <c r="AF57" s="38">
        <f t="shared" si="3"/>
        <v>400000</v>
      </c>
      <c r="AG57" s="36"/>
      <c r="AH57" s="39"/>
      <c r="AI57" s="47">
        <v>45071</v>
      </c>
      <c r="AJ57" s="39"/>
      <c r="AK57" s="39"/>
      <c r="AL57" s="39"/>
      <c r="AM57" s="39"/>
      <c r="AN57" s="39"/>
      <c r="AO57" s="39"/>
      <c r="AP57" s="173"/>
      <c r="AQ57" s="41"/>
      <c r="AR57" s="39"/>
      <c r="AS57" s="39"/>
      <c r="AT57" s="43"/>
      <c r="AU57" s="43"/>
      <c r="AV57" s="43"/>
      <c r="AW57" s="44"/>
      <c r="AX57" s="45"/>
      <c r="AY57" s="134"/>
    </row>
    <row r="58" spans="1:51" ht="66" customHeight="1">
      <c r="A58" s="32">
        <v>45033</v>
      </c>
      <c r="B58" s="33">
        <v>54</v>
      </c>
      <c r="C58" s="34" t="s">
        <v>166</v>
      </c>
      <c r="D58" s="35">
        <v>2</v>
      </c>
      <c r="E58" s="51" t="s">
        <v>545</v>
      </c>
      <c r="F58" s="51" t="s">
        <v>179</v>
      </c>
      <c r="G58" s="51">
        <v>74</v>
      </c>
      <c r="H58" s="51" t="s">
        <v>179</v>
      </c>
      <c r="I58" s="35" t="s">
        <v>179</v>
      </c>
      <c r="J58" s="34" t="s">
        <v>179</v>
      </c>
      <c r="K58" s="34" t="s">
        <v>179</v>
      </c>
      <c r="L58" s="34" t="s">
        <v>168</v>
      </c>
      <c r="M58" s="52" t="s">
        <v>546</v>
      </c>
      <c r="N58" s="36" t="s">
        <v>547</v>
      </c>
      <c r="O58" s="36" t="s">
        <v>548</v>
      </c>
      <c r="P58" s="46" t="s">
        <v>184</v>
      </c>
      <c r="Q58" s="36" t="s">
        <v>549</v>
      </c>
      <c r="R58" s="136" t="s">
        <v>550</v>
      </c>
      <c r="S58" s="133"/>
      <c r="T58" s="34" t="s">
        <v>551</v>
      </c>
      <c r="U58" s="35" t="s">
        <v>210</v>
      </c>
      <c r="V58" s="34" t="s">
        <v>552</v>
      </c>
      <c r="W58" s="35">
        <v>53</v>
      </c>
      <c r="X58" s="33">
        <v>1</v>
      </c>
      <c r="Y58" s="33">
        <v>2</v>
      </c>
      <c r="Z58" s="33">
        <v>6</v>
      </c>
      <c r="AA58" s="33">
        <v>36</v>
      </c>
      <c r="AB58" s="33">
        <f t="shared" si="2"/>
        <v>42</v>
      </c>
      <c r="AC58" s="38">
        <v>393000</v>
      </c>
      <c r="AD58" s="38">
        <v>0</v>
      </c>
      <c r="AE58" s="38"/>
      <c r="AF58" s="38">
        <f t="shared" si="3"/>
        <v>393000</v>
      </c>
      <c r="AG58" s="36"/>
      <c r="AH58" s="39"/>
      <c r="AI58" s="47">
        <v>45085</v>
      </c>
      <c r="AJ58" s="39"/>
      <c r="AK58" s="39"/>
      <c r="AL58" s="39"/>
      <c r="AM58" s="39"/>
      <c r="AN58" s="39"/>
      <c r="AO58" s="39"/>
      <c r="AP58" s="173"/>
      <c r="AQ58" s="41"/>
      <c r="AR58" s="39"/>
      <c r="AS58" s="39"/>
      <c r="AT58" s="43"/>
      <c r="AU58" s="43"/>
      <c r="AV58" s="43"/>
      <c r="AW58" s="44"/>
      <c r="AX58" s="45"/>
      <c r="AY58" s="134"/>
    </row>
    <row r="59" spans="1:51" ht="66" customHeight="1">
      <c r="A59" s="32">
        <v>45034</v>
      </c>
      <c r="B59" s="33">
        <v>55</v>
      </c>
      <c r="C59" s="34" t="s">
        <v>166</v>
      </c>
      <c r="D59" s="35">
        <v>3</v>
      </c>
      <c r="E59" s="51">
        <v>41</v>
      </c>
      <c r="F59" s="51">
        <v>35</v>
      </c>
      <c r="G59" s="51">
        <v>16</v>
      </c>
      <c r="H59" s="51" t="s">
        <v>179</v>
      </c>
      <c r="I59" s="35" t="s">
        <v>179</v>
      </c>
      <c r="J59" s="34" t="s">
        <v>179</v>
      </c>
      <c r="K59" s="34" t="s">
        <v>179</v>
      </c>
      <c r="L59" s="34" t="s">
        <v>168</v>
      </c>
      <c r="M59" s="52" t="s">
        <v>553</v>
      </c>
      <c r="N59" s="36" t="s">
        <v>486</v>
      </c>
      <c r="O59" s="36" t="s">
        <v>554</v>
      </c>
      <c r="P59" s="46" t="s">
        <v>555</v>
      </c>
      <c r="Q59" s="36" t="s">
        <v>556</v>
      </c>
      <c r="R59" s="136" t="s">
        <v>557</v>
      </c>
      <c r="S59" s="133"/>
      <c r="T59" s="34" t="s">
        <v>558</v>
      </c>
      <c r="U59" s="35" t="s">
        <v>559</v>
      </c>
      <c r="V59" s="34" t="s">
        <v>560</v>
      </c>
      <c r="W59" s="35">
        <v>58</v>
      </c>
      <c r="X59" s="33">
        <v>2</v>
      </c>
      <c r="Y59" s="33">
        <v>2</v>
      </c>
      <c r="Z59" s="33">
        <v>4</v>
      </c>
      <c r="AA59" s="33">
        <v>18</v>
      </c>
      <c r="AB59" s="33">
        <f t="shared" si="2"/>
        <v>22</v>
      </c>
      <c r="AC59" s="38">
        <v>397098</v>
      </c>
      <c r="AD59" s="38">
        <v>0</v>
      </c>
      <c r="AE59" s="38"/>
      <c r="AF59" s="38">
        <f t="shared" si="3"/>
        <v>397098</v>
      </c>
      <c r="AG59" s="36"/>
      <c r="AH59" s="39"/>
      <c r="AI59" s="47">
        <v>45085</v>
      </c>
      <c r="AJ59" s="39"/>
      <c r="AK59" s="39"/>
      <c r="AL59" s="39"/>
      <c r="AM59" s="39"/>
      <c r="AN59" s="39"/>
      <c r="AO59" s="39"/>
      <c r="AP59" s="173"/>
      <c r="AQ59" s="41"/>
      <c r="AR59" s="39"/>
      <c r="AS59" s="39"/>
      <c r="AT59" s="43"/>
      <c r="AU59" s="43"/>
      <c r="AV59" s="43"/>
      <c r="AW59" s="44"/>
      <c r="AX59" s="45"/>
      <c r="AY59" s="134"/>
    </row>
    <row r="60" spans="1:51" ht="66" customHeight="1">
      <c r="A60" s="32">
        <v>45034</v>
      </c>
      <c r="B60" s="33">
        <v>56</v>
      </c>
      <c r="C60" s="34" t="s">
        <v>166</v>
      </c>
      <c r="D60" s="35">
        <v>1</v>
      </c>
      <c r="E60" s="51">
        <v>63</v>
      </c>
      <c r="F60" s="51" t="s">
        <v>179</v>
      </c>
      <c r="G60" s="51" t="s">
        <v>179</v>
      </c>
      <c r="H60" s="51" t="s">
        <v>179</v>
      </c>
      <c r="I60" s="35" t="s">
        <v>179</v>
      </c>
      <c r="J60" s="34" t="s">
        <v>179</v>
      </c>
      <c r="K60" s="34" t="s">
        <v>179</v>
      </c>
      <c r="L60" s="34" t="s">
        <v>168</v>
      </c>
      <c r="M60" s="52" t="s">
        <v>561</v>
      </c>
      <c r="N60" s="36" t="s">
        <v>547</v>
      </c>
      <c r="O60" s="36" t="s">
        <v>562</v>
      </c>
      <c r="P60" s="46" t="s">
        <v>250</v>
      </c>
      <c r="Q60" s="36" t="s">
        <v>563</v>
      </c>
      <c r="R60" s="136" t="s">
        <v>564</v>
      </c>
      <c r="S60" s="133"/>
      <c r="T60" s="34" t="s">
        <v>565</v>
      </c>
      <c r="U60" s="35" t="s">
        <v>176</v>
      </c>
      <c r="V60" s="34" t="s">
        <v>566</v>
      </c>
      <c r="W60" s="35">
        <v>60</v>
      </c>
      <c r="X60" s="33">
        <v>1</v>
      </c>
      <c r="Y60" s="33">
        <v>3</v>
      </c>
      <c r="Z60" s="33">
        <v>1</v>
      </c>
      <c r="AA60" s="33">
        <v>54</v>
      </c>
      <c r="AB60" s="33">
        <f t="shared" si="2"/>
        <v>55</v>
      </c>
      <c r="AC60" s="38">
        <v>393840</v>
      </c>
      <c r="AD60" s="38">
        <v>0</v>
      </c>
      <c r="AE60" s="38"/>
      <c r="AF60" s="38">
        <f t="shared" si="3"/>
        <v>393840</v>
      </c>
      <c r="AG60" s="36"/>
      <c r="AH60" s="39"/>
      <c r="AI60" s="47">
        <v>45099</v>
      </c>
      <c r="AJ60" s="39"/>
      <c r="AK60" s="39"/>
      <c r="AL60" s="39"/>
      <c r="AM60" s="39"/>
      <c r="AN60" s="39"/>
      <c r="AO60" s="39"/>
      <c r="AP60" s="173"/>
      <c r="AQ60" s="41"/>
      <c r="AR60" s="39"/>
      <c r="AS60" s="39"/>
      <c r="AT60" s="43"/>
      <c r="AU60" s="43"/>
      <c r="AV60" s="43"/>
      <c r="AW60" s="44"/>
      <c r="AX60" s="45"/>
      <c r="AY60" s="134"/>
    </row>
    <row r="61" spans="1:51" ht="66" customHeight="1">
      <c r="A61" s="32">
        <v>45034</v>
      </c>
      <c r="B61" s="33">
        <v>57</v>
      </c>
      <c r="C61" s="34" t="s">
        <v>166</v>
      </c>
      <c r="D61" s="35" t="s">
        <v>179</v>
      </c>
      <c r="E61" s="51"/>
      <c r="F61" s="51" t="s">
        <v>179</v>
      </c>
      <c r="G61" s="51" t="s">
        <v>179</v>
      </c>
      <c r="H61" s="51" t="s">
        <v>179</v>
      </c>
      <c r="I61" s="35" t="s">
        <v>179</v>
      </c>
      <c r="J61" s="34"/>
      <c r="K61" s="34"/>
      <c r="L61" s="34" t="s">
        <v>168</v>
      </c>
      <c r="M61" s="52" t="s">
        <v>567</v>
      </c>
      <c r="N61" s="36" t="s">
        <v>547</v>
      </c>
      <c r="O61" s="36" t="s">
        <v>568</v>
      </c>
      <c r="P61" s="46" t="s">
        <v>250</v>
      </c>
      <c r="Q61" s="36" t="s">
        <v>569</v>
      </c>
      <c r="R61" s="136" t="s">
        <v>570</v>
      </c>
      <c r="S61" s="133"/>
      <c r="T61" s="34" t="s">
        <v>571</v>
      </c>
      <c r="U61" s="35" t="s">
        <v>210</v>
      </c>
      <c r="V61" s="34" t="s">
        <v>572</v>
      </c>
      <c r="W61" s="35">
        <v>49</v>
      </c>
      <c r="X61" s="33">
        <v>1</v>
      </c>
      <c r="Y61" s="33">
        <v>5</v>
      </c>
      <c r="Z61" s="33">
        <v>2</v>
      </c>
      <c r="AA61" s="33">
        <v>45</v>
      </c>
      <c r="AB61" s="33">
        <f t="shared" si="2"/>
        <v>47</v>
      </c>
      <c r="AC61" s="38">
        <v>202120</v>
      </c>
      <c r="AD61" s="38">
        <v>0</v>
      </c>
      <c r="AE61" s="38"/>
      <c r="AF61" s="38">
        <f t="shared" si="3"/>
        <v>202120</v>
      </c>
      <c r="AG61" s="36"/>
      <c r="AH61" s="39"/>
      <c r="AI61" s="47">
        <v>45071</v>
      </c>
      <c r="AJ61" s="39"/>
      <c r="AK61" s="39"/>
      <c r="AL61" s="39"/>
      <c r="AM61" s="39"/>
      <c r="AN61" s="39"/>
      <c r="AO61" s="39"/>
      <c r="AP61" s="173"/>
      <c r="AQ61" s="41"/>
      <c r="AR61" s="39"/>
      <c r="AS61" s="39"/>
      <c r="AT61" s="43"/>
      <c r="AU61" s="43"/>
      <c r="AV61" s="43"/>
      <c r="AW61" s="44"/>
      <c r="AX61" s="45"/>
      <c r="AY61" s="134"/>
    </row>
    <row r="62" spans="1:51" ht="66" customHeight="1">
      <c r="A62" s="32">
        <v>45034</v>
      </c>
      <c r="B62" s="33">
        <v>58</v>
      </c>
      <c r="C62" s="34" t="s">
        <v>166</v>
      </c>
      <c r="D62" s="35" t="s">
        <v>179</v>
      </c>
      <c r="E62" s="51" t="s">
        <v>179</v>
      </c>
      <c r="F62" s="51" t="s">
        <v>179</v>
      </c>
      <c r="G62" s="51" t="s">
        <v>179</v>
      </c>
      <c r="H62" s="51" t="s">
        <v>179</v>
      </c>
      <c r="I62" s="35" t="s">
        <v>179</v>
      </c>
      <c r="J62" s="34" t="s">
        <v>179</v>
      </c>
      <c r="K62" s="34" t="s">
        <v>179</v>
      </c>
      <c r="L62" s="34" t="s">
        <v>168</v>
      </c>
      <c r="M62" s="52" t="s">
        <v>573</v>
      </c>
      <c r="N62" s="36" t="s">
        <v>465</v>
      </c>
      <c r="O62" s="36" t="s">
        <v>574</v>
      </c>
      <c r="P62" s="46" t="s">
        <v>481</v>
      </c>
      <c r="Q62" s="36" t="s">
        <v>575</v>
      </c>
      <c r="R62" s="136" t="s">
        <v>576</v>
      </c>
      <c r="S62" s="133"/>
      <c r="T62" s="34" t="s">
        <v>577</v>
      </c>
      <c r="U62" s="35" t="s">
        <v>578</v>
      </c>
      <c r="V62" s="34" t="s">
        <v>579</v>
      </c>
      <c r="W62" s="35">
        <v>32</v>
      </c>
      <c r="X62" s="33">
        <v>1</v>
      </c>
      <c r="Y62" s="33">
        <v>3</v>
      </c>
      <c r="Z62" s="33">
        <v>3</v>
      </c>
      <c r="AA62" s="33">
        <v>24</v>
      </c>
      <c r="AB62" s="33">
        <f t="shared" si="2"/>
        <v>27</v>
      </c>
      <c r="AC62" s="38">
        <v>375000</v>
      </c>
      <c r="AD62" s="38">
        <v>0</v>
      </c>
      <c r="AE62" s="38"/>
      <c r="AF62" s="38">
        <f t="shared" si="3"/>
        <v>375000</v>
      </c>
      <c r="AG62" s="36"/>
      <c r="AH62" s="39"/>
      <c r="AI62" s="47">
        <v>45085</v>
      </c>
      <c r="AJ62" s="39"/>
      <c r="AK62" s="39"/>
      <c r="AL62" s="39"/>
      <c r="AM62" s="39"/>
      <c r="AN62" s="39"/>
      <c r="AO62" s="39"/>
      <c r="AP62" s="173"/>
      <c r="AQ62" s="41"/>
      <c r="AR62" s="39"/>
      <c r="AS62" s="39"/>
      <c r="AT62" s="43"/>
      <c r="AU62" s="43"/>
      <c r="AV62" s="43"/>
      <c r="AW62" s="44"/>
      <c r="AX62" s="45"/>
      <c r="AY62" s="134"/>
    </row>
    <row r="63" spans="1:51" ht="66" customHeight="1">
      <c r="A63" s="32">
        <v>45034</v>
      </c>
      <c r="B63" s="33">
        <v>59</v>
      </c>
      <c r="C63" s="34" t="s">
        <v>166</v>
      </c>
      <c r="D63" s="35" t="s">
        <v>179</v>
      </c>
      <c r="E63" s="51" t="s">
        <v>179</v>
      </c>
      <c r="F63" s="51" t="s">
        <v>179</v>
      </c>
      <c r="G63" s="51" t="s">
        <v>179</v>
      </c>
      <c r="H63" s="51" t="s">
        <v>179</v>
      </c>
      <c r="I63" s="35" t="s">
        <v>179</v>
      </c>
      <c r="J63" s="34" t="s">
        <v>179</v>
      </c>
      <c r="K63" s="34" t="s">
        <v>179</v>
      </c>
      <c r="L63" s="34" t="s">
        <v>180</v>
      </c>
      <c r="M63" s="52" t="s">
        <v>580</v>
      </c>
      <c r="N63" s="36" t="s">
        <v>465</v>
      </c>
      <c r="O63" s="36" t="s">
        <v>581</v>
      </c>
      <c r="P63" s="46" t="s">
        <v>223</v>
      </c>
      <c r="Q63" s="36" t="s">
        <v>582</v>
      </c>
      <c r="R63" s="136" t="s">
        <v>583</v>
      </c>
      <c r="S63" s="133"/>
      <c r="T63" s="34" t="s">
        <v>584</v>
      </c>
      <c r="U63" s="35" t="s">
        <v>210</v>
      </c>
      <c r="V63" s="34" t="s">
        <v>585</v>
      </c>
      <c r="W63" s="35">
        <v>55</v>
      </c>
      <c r="X63" s="33">
        <v>1</v>
      </c>
      <c r="Y63" s="33">
        <v>1</v>
      </c>
      <c r="Z63" s="33">
        <v>4</v>
      </c>
      <c r="AA63" s="33">
        <v>31</v>
      </c>
      <c r="AB63" s="33">
        <f t="shared" si="2"/>
        <v>35</v>
      </c>
      <c r="AC63" s="38">
        <v>380000</v>
      </c>
      <c r="AD63" s="38">
        <v>0</v>
      </c>
      <c r="AE63" s="38"/>
      <c r="AF63" s="38">
        <f t="shared" si="3"/>
        <v>380000</v>
      </c>
      <c r="AG63" s="36"/>
      <c r="AH63" s="39"/>
      <c r="AI63" s="47">
        <v>45085</v>
      </c>
      <c r="AJ63" s="39"/>
      <c r="AK63" s="39"/>
      <c r="AL63" s="39"/>
      <c r="AM63" s="39"/>
      <c r="AN63" s="39"/>
      <c r="AO63" s="39"/>
      <c r="AP63" s="173"/>
      <c r="AQ63" s="41"/>
      <c r="AR63" s="39"/>
      <c r="AS63" s="39"/>
      <c r="AT63" s="43"/>
      <c r="AU63" s="43"/>
      <c r="AV63" s="43"/>
      <c r="AW63" s="44"/>
      <c r="AX63" s="45"/>
      <c r="AY63" s="134"/>
    </row>
    <row r="64" spans="1:51" ht="66" customHeight="1">
      <c r="A64" s="32">
        <v>45034</v>
      </c>
      <c r="B64" s="33">
        <v>60</v>
      </c>
      <c r="C64" s="34" t="s">
        <v>166</v>
      </c>
      <c r="D64" s="35">
        <v>2</v>
      </c>
      <c r="E64" s="51">
        <v>61</v>
      </c>
      <c r="F64" s="51">
        <v>66</v>
      </c>
      <c r="G64" s="51">
        <v>0</v>
      </c>
      <c r="H64" s="51">
        <v>0</v>
      </c>
      <c r="I64" s="35">
        <v>0</v>
      </c>
      <c r="J64" s="34">
        <v>0</v>
      </c>
      <c r="K64" s="34">
        <v>0</v>
      </c>
      <c r="L64" s="34" t="s">
        <v>180</v>
      </c>
      <c r="M64" s="52" t="s">
        <v>586</v>
      </c>
      <c r="N64" s="36" t="s">
        <v>507</v>
      </c>
      <c r="O64" s="36" t="s">
        <v>508</v>
      </c>
      <c r="P64" s="46" t="s">
        <v>184</v>
      </c>
      <c r="Q64" s="36" t="s">
        <v>587</v>
      </c>
      <c r="R64" s="136" t="s">
        <v>588</v>
      </c>
      <c r="S64" s="133"/>
      <c r="T64" s="34" t="s">
        <v>589</v>
      </c>
      <c r="U64" s="35" t="s">
        <v>227</v>
      </c>
      <c r="V64" s="34" t="s">
        <v>590</v>
      </c>
      <c r="W64" s="35">
        <v>56</v>
      </c>
      <c r="X64" s="33">
        <v>2</v>
      </c>
      <c r="Y64" s="33">
        <v>2</v>
      </c>
      <c r="Z64" s="33">
        <v>2</v>
      </c>
      <c r="AA64" s="33">
        <v>48</v>
      </c>
      <c r="AB64" s="33">
        <f t="shared" si="2"/>
        <v>50</v>
      </c>
      <c r="AC64" s="38">
        <v>400000</v>
      </c>
      <c r="AD64" s="38">
        <v>0</v>
      </c>
      <c r="AE64" s="38"/>
      <c r="AF64" s="38">
        <v>400000</v>
      </c>
      <c r="AG64" s="36">
        <v>0</v>
      </c>
      <c r="AH64" s="39"/>
      <c r="AI64" s="47">
        <v>45085</v>
      </c>
      <c r="AJ64" s="39"/>
      <c r="AK64" s="39"/>
      <c r="AL64" s="39"/>
      <c r="AM64" s="39"/>
      <c r="AN64" s="39"/>
      <c r="AO64" s="39"/>
      <c r="AP64" s="173"/>
      <c r="AQ64" s="41"/>
      <c r="AR64" s="39"/>
      <c r="AS64" s="39"/>
      <c r="AT64" s="43"/>
      <c r="AU64" s="43"/>
      <c r="AV64" s="43"/>
      <c r="AW64" s="44"/>
      <c r="AX64" s="45"/>
      <c r="AY64" s="134"/>
    </row>
    <row r="65" spans="1:35" ht="66" customHeight="1">
      <c r="A65" s="32">
        <v>45034</v>
      </c>
      <c r="B65" s="33">
        <v>61</v>
      </c>
      <c r="C65" s="33" t="s">
        <v>166</v>
      </c>
      <c r="D65" s="33">
        <v>1</v>
      </c>
      <c r="E65" s="33">
        <v>28</v>
      </c>
      <c r="F65" s="33">
        <v>0</v>
      </c>
      <c r="G65" s="33">
        <v>0</v>
      </c>
      <c r="H65" s="33">
        <v>0</v>
      </c>
      <c r="I65" s="33">
        <v>0</v>
      </c>
      <c r="J65" s="33">
        <v>0</v>
      </c>
      <c r="K65" s="33">
        <v>0</v>
      </c>
      <c r="L65" s="41" t="s">
        <v>168</v>
      </c>
      <c r="M65" s="33" t="s">
        <v>591</v>
      </c>
      <c r="N65" s="45" t="s">
        <v>507</v>
      </c>
      <c r="O65" s="45" t="s">
        <v>592</v>
      </c>
      <c r="P65" s="45" t="s">
        <v>184</v>
      </c>
      <c r="Q65" s="45" t="s">
        <v>593</v>
      </c>
      <c r="R65" s="176" t="s">
        <v>594</v>
      </c>
      <c r="S65" s="39"/>
      <c r="T65" s="33" t="s">
        <v>595</v>
      </c>
      <c r="U65" s="33" t="s">
        <v>318</v>
      </c>
      <c r="V65" s="33" t="s">
        <v>596</v>
      </c>
      <c r="W65" s="33">
        <v>38</v>
      </c>
      <c r="X65" s="33">
        <v>1</v>
      </c>
      <c r="Y65" s="33">
        <v>1</v>
      </c>
      <c r="Z65" s="33">
        <v>18</v>
      </c>
      <c r="AA65" s="33">
        <v>28</v>
      </c>
      <c r="AB65" s="33">
        <f t="shared" si="2"/>
        <v>46</v>
      </c>
      <c r="AC65" s="38">
        <v>380000</v>
      </c>
      <c r="AD65" s="38">
        <v>0</v>
      </c>
      <c r="AE65" s="38"/>
      <c r="AF65" s="38">
        <v>380000</v>
      </c>
      <c r="AG65" s="40"/>
      <c r="AH65" s="45"/>
      <c r="AI65" s="47">
        <v>45085</v>
      </c>
    </row>
    <row r="66" spans="1:35" ht="66" customHeight="1">
      <c r="A66" s="32">
        <v>45034</v>
      </c>
      <c r="B66" s="33">
        <v>62</v>
      </c>
      <c r="C66" s="33" t="s">
        <v>166</v>
      </c>
      <c r="D66" s="33">
        <v>4</v>
      </c>
      <c r="E66" s="33">
        <v>29</v>
      </c>
      <c r="F66" s="33">
        <v>33</v>
      </c>
      <c r="G66" s="33">
        <v>66</v>
      </c>
      <c r="H66" s="33">
        <v>98</v>
      </c>
      <c r="I66" s="33">
        <v>0</v>
      </c>
      <c r="J66" s="33">
        <v>0</v>
      </c>
      <c r="K66" s="33">
        <v>0</v>
      </c>
      <c r="L66" s="41" t="s">
        <v>168</v>
      </c>
      <c r="M66" s="33" t="s">
        <v>597</v>
      </c>
      <c r="N66" s="45" t="s">
        <v>507</v>
      </c>
      <c r="O66" s="45" t="s">
        <v>592</v>
      </c>
      <c r="P66" s="45" t="s">
        <v>184</v>
      </c>
      <c r="Q66" s="45" t="s">
        <v>598</v>
      </c>
      <c r="R66" s="45" t="s">
        <v>594</v>
      </c>
      <c r="S66" s="39"/>
      <c r="T66" s="33" t="s">
        <v>599</v>
      </c>
      <c r="U66" s="33" t="s">
        <v>600</v>
      </c>
      <c r="V66" s="33" t="s">
        <v>601</v>
      </c>
      <c r="W66" s="33">
        <v>31</v>
      </c>
      <c r="X66" s="33">
        <v>1</v>
      </c>
      <c r="Y66" s="33">
        <v>1</v>
      </c>
      <c r="Z66" s="33">
        <v>9</v>
      </c>
      <c r="AA66" s="33">
        <v>21</v>
      </c>
      <c r="AB66" s="33">
        <f t="shared" si="2"/>
        <v>30</v>
      </c>
      <c r="AC66" s="38">
        <v>388000</v>
      </c>
      <c r="AD66" s="38">
        <v>0</v>
      </c>
      <c r="AE66" s="38"/>
      <c r="AF66" s="38">
        <v>388000</v>
      </c>
      <c r="AG66" s="40"/>
      <c r="AH66" s="45"/>
      <c r="AI66" s="47">
        <v>45085</v>
      </c>
    </row>
    <row r="67" spans="1:35" ht="66" customHeight="1">
      <c r="A67" s="32">
        <v>45035</v>
      </c>
      <c r="B67" s="33">
        <v>63</v>
      </c>
      <c r="C67" s="33" t="s">
        <v>166</v>
      </c>
      <c r="D67" s="33">
        <v>3</v>
      </c>
      <c r="E67" s="33">
        <v>68</v>
      </c>
      <c r="F67" s="33">
        <v>18</v>
      </c>
      <c r="G67" s="33">
        <v>0</v>
      </c>
      <c r="H67" s="33">
        <v>0</v>
      </c>
      <c r="I67" s="33">
        <v>0</v>
      </c>
      <c r="J67" s="33">
        <v>6</v>
      </c>
      <c r="K67" s="33">
        <v>0</v>
      </c>
      <c r="L67" s="41" t="s">
        <v>168</v>
      </c>
      <c r="M67" s="33" t="s">
        <v>602</v>
      </c>
      <c r="N67" s="45" t="s">
        <v>440</v>
      </c>
      <c r="O67" s="45" t="s">
        <v>183</v>
      </c>
      <c r="P67" s="45" t="s">
        <v>242</v>
      </c>
      <c r="Q67" s="45" t="s">
        <v>603</v>
      </c>
      <c r="R67" s="177" t="s">
        <v>604</v>
      </c>
      <c r="S67" s="39"/>
      <c r="T67" s="33" t="s">
        <v>605</v>
      </c>
      <c r="U67" s="33" t="s">
        <v>227</v>
      </c>
      <c r="V67" s="33" t="s">
        <v>606</v>
      </c>
      <c r="W67" s="33">
        <v>58</v>
      </c>
      <c r="X67" s="33">
        <v>1</v>
      </c>
      <c r="Y67" s="33">
        <v>3</v>
      </c>
      <c r="Z67" s="33">
        <v>4</v>
      </c>
      <c r="AA67" s="33">
        <v>30</v>
      </c>
      <c r="AB67" s="33">
        <f t="shared" si="2"/>
        <v>34</v>
      </c>
      <c r="AC67" s="38">
        <v>298400</v>
      </c>
      <c r="AD67" s="38">
        <v>0</v>
      </c>
      <c r="AE67" s="38"/>
      <c r="AF67" s="38">
        <v>298400</v>
      </c>
      <c r="AG67" s="40"/>
      <c r="AH67" s="45"/>
      <c r="AI67" s="47">
        <v>45099</v>
      </c>
    </row>
    <row r="68" spans="1:35" ht="118.4" customHeight="1">
      <c r="A68" s="32">
        <v>45036</v>
      </c>
      <c r="B68" s="33">
        <v>64</v>
      </c>
      <c r="C68" s="33" t="s">
        <v>166</v>
      </c>
      <c r="D68" s="33" t="s">
        <v>179</v>
      </c>
      <c r="E68" s="33" t="s">
        <v>179</v>
      </c>
      <c r="F68" s="33" t="s">
        <v>179</v>
      </c>
      <c r="G68" s="33" t="s">
        <v>179</v>
      </c>
      <c r="H68" s="33" t="s">
        <v>179</v>
      </c>
      <c r="I68" s="33" t="s">
        <v>179</v>
      </c>
      <c r="J68" s="33" t="s">
        <v>179</v>
      </c>
      <c r="K68" s="33" t="s">
        <v>179</v>
      </c>
      <c r="L68" s="41" t="s">
        <v>168</v>
      </c>
      <c r="M68" s="33" t="s">
        <v>607</v>
      </c>
      <c r="N68" s="45" t="s">
        <v>608</v>
      </c>
      <c r="O68" s="45" t="s">
        <v>609</v>
      </c>
      <c r="P68" s="45" t="s">
        <v>302</v>
      </c>
      <c r="Q68" s="45" t="s">
        <v>610</v>
      </c>
      <c r="R68" s="45" t="s">
        <v>611</v>
      </c>
      <c r="S68" s="39"/>
      <c r="T68" s="33" t="s">
        <v>612</v>
      </c>
      <c r="U68" s="33" t="s">
        <v>210</v>
      </c>
      <c r="V68" s="33" t="s">
        <v>613</v>
      </c>
      <c r="W68" s="33"/>
      <c r="X68" s="33">
        <v>3</v>
      </c>
      <c r="Y68" s="33">
        <v>5</v>
      </c>
      <c r="Z68" s="33">
        <v>14</v>
      </c>
      <c r="AA68" s="33">
        <v>45</v>
      </c>
      <c r="AB68" s="33">
        <f t="shared" si="2"/>
        <v>59</v>
      </c>
      <c r="AC68" s="38">
        <v>235000</v>
      </c>
      <c r="AD68" s="38">
        <v>0</v>
      </c>
      <c r="AE68" s="38"/>
      <c r="AF68" s="38">
        <v>235000</v>
      </c>
      <c r="AG68" s="40" t="s">
        <v>614</v>
      </c>
      <c r="AH68" s="45"/>
      <c r="AI68" s="47">
        <v>45099</v>
      </c>
    </row>
    <row r="69" spans="1:35" ht="66" customHeight="1">
      <c r="A69" s="32">
        <v>45036</v>
      </c>
      <c r="B69" s="33">
        <v>65</v>
      </c>
      <c r="C69" s="33" t="s">
        <v>166</v>
      </c>
      <c r="D69" s="33">
        <v>1</v>
      </c>
      <c r="E69" s="33">
        <v>10</v>
      </c>
      <c r="F69" s="33">
        <v>0</v>
      </c>
      <c r="G69" s="33">
        <v>0</v>
      </c>
      <c r="H69" s="33">
        <v>0</v>
      </c>
      <c r="I69" s="33">
        <v>0</v>
      </c>
      <c r="J69" s="33">
        <v>0</v>
      </c>
      <c r="K69" s="33">
        <v>0</v>
      </c>
      <c r="L69" s="41" t="s">
        <v>203</v>
      </c>
      <c r="M69" s="33" t="s">
        <v>615</v>
      </c>
      <c r="N69" s="45" t="s">
        <v>170</v>
      </c>
      <c r="O69" s="45" t="s">
        <v>241</v>
      </c>
      <c r="P69" s="45" t="s">
        <v>242</v>
      </c>
      <c r="Q69" s="45" t="s">
        <v>243</v>
      </c>
      <c r="R69" s="45" t="s">
        <v>616</v>
      </c>
      <c r="S69" s="39"/>
      <c r="T69" s="33" t="s">
        <v>617</v>
      </c>
      <c r="U69" s="33" t="s">
        <v>210</v>
      </c>
      <c r="V69" s="33" t="s">
        <v>618</v>
      </c>
      <c r="W69" s="33">
        <v>48</v>
      </c>
      <c r="X69" s="33">
        <v>1</v>
      </c>
      <c r="Y69" s="33">
        <v>4</v>
      </c>
      <c r="Z69" s="33">
        <v>2</v>
      </c>
      <c r="AA69" s="33">
        <v>32</v>
      </c>
      <c r="AB69" s="33">
        <f t="shared" si="2"/>
        <v>34</v>
      </c>
      <c r="AC69" s="38">
        <v>391000</v>
      </c>
      <c r="AD69" s="38">
        <v>0</v>
      </c>
      <c r="AE69" s="38"/>
      <c r="AF69" s="38">
        <v>391000</v>
      </c>
      <c r="AG69" s="40" t="s">
        <v>619</v>
      </c>
      <c r="AH69" s="45"/>
      <c r="AI69" s="47">
        <v>45099</v>
      </c>
    </row>
    <row r="70" spans="1:35" ht="66" customHeight="1">
      <c r="A70" s="32">
        <v>45036</v>
      </c>
      <c r="B70" s="33">
        <v>66</v>
      </c>
      <c r="C70" s="33" t="s">
        <v>166</v>
      </c>
      <c r="D70" s="33">
        <v>1</v>
      </c>
      <c r="E70" s="33">
        <v>19</v>
      </c>
      <c r="F70" s="33" t="s">
        <v>179</v>
      </c>
      <c r="G70" s="33" t="s">
        <v>179</v>
      </c>
      <c r="H70" s="33" t="s">
        <v>179</v>
      </c>
      <c r="I70" s="33" t="s">
        <v>179</v>
      </c>
      <c r="J70" s="33" t="s">
        <v>179</v>
      </c>
      <c r="K70" s="33" t="s">
        <v>179</v>
      </c>
      <c r="L70" s="41" t="s">
        <v>180</v>
      </c>
      <c r="M70" s="33" t="s">
        <v>620</v>
      </c>
      <c r="N70" s="45" t="s">
        <v>486</v>
      </c>
      <c r="O70" s="45" t="s">
        <v>554</v>
      </c>
      <c r="P70" s="45" t="s">
        <v>242</v>
      </c>
      <c r="Q70" s="45" t="s">
        <v>694</v>
      </c>
      <c r="R70" s="177" t="s">
        <v>621</v>
      </c>
      <c r="S70" s="39"/>
      <c r="T70" s="33" t="s">
        <v>622</v>
      </c>
      <c r="U70" s="33" t="s">
        <v>232</v>
      </c>
      <c r="V70" s="33" t="s">
        <v>623</v>
      </c>
      <c r="W70" s="33">
        <v>34</v>
      </c>
      <c r="X70" s="33">
        <v>1</v>
      </c>
      <c r="Y70" s="33">
        <v>1</v>
      </c>
      <c r="Z70" s="33">
        <v>7</v>
      </c>
      <c r="AA70" s="33">
        <v>20</v>
      </c>
      <c r="AB70" s="33">
        <f t="shared" si="2"/>
        <v>27</v>
      </c>
      <c r="AC70" s="38">
        <v>345000</v>
      </c>
      <c r="AD70" s="38">
        <v>0</v>
      </c>
      <c r="AE70" s="38"/>
      <c r="AF70" s="38">
        <v>345000</v>
      </c>
      <c r="AG70" s="40"/>
      <c r="AH70" s="45"/>
      <c r="AI70" s="47">
        <v>45099</v>
      </c>
    </row>
    <row r="71" spans="1:35" ht="66" customHeight="1">
      <c r="A71" s="32">
        <v>45037</v>
      </c>
      <c r="B71" s="33">
        <v>67</v>
      </c>
      <c r="C71" s="33" t="s">
        <v>166</v>
      </c>
      <c r="D71" s="33" t="s">
        <v>179</v>
      </c>
      <c r="E71" s="33" t="s">
        <v>179</v>
      </c>
      <c r="F71" s="33" t="s">
        <v>179</v>
      </c>
      <c r="G71" s="33" t="s">
        <v>179</v>
      </c>
      <c r="H71" s="33" t="s">
        <v>179</v>
      </c>
      <c r="I71" s="33" t="s">
        <v>179</v>
      </c>
      <c r="J71" s="33" t="s">
        <v>179</v>
      </c>
      <c r="K71" s="33" t="s">
        <v>179</v>
      </c>
      <c r="L71" s="41" t="s">
        <v>168</v>
      </c>
      <c r="M71" s="33" t="s">
        <v>624</v>
      </c>
      <c r="N71" s="45" t="s">
        <v>465</v>
      </c>
      <c r="O71" s="45" t="s">
        <v>258</v>
      </c>
      <c r="P71" s="45" t="s">
        <v>302</v>
      </c>
      <c r="Q71" s="45" t="s">
        <v>625</v>
      </c>
      <c r="R71" s="177" t="s">
        <v>626</v>
      </c>
      <c r="S71" s="39"/>
      <c r="T71" s="33" t="s">
        <v>627</v>
      </c>
      <c r="U71" s="33" t="s">
        <v>210</v>
      </c>
      <c r="V71" s="33" t="s">
        <v>628</v>
      </c>
      <c r="W71" s="33">
        <v>53</v>
      </c>
      <c r="X71" s="33">
        <v>1</v>
      </c>
      <c r="Y71" s="33">
        <v>1</v>
      </c>
      <c r="Z71" s="33">
        <v>0</v>
      </c>
      <c r="AA71" s="33">
        <v>31</v>
      </c>
      <c r="AB71" s="33">
        <f t="shared" si="2"/>
        <v>31</v>
      </c>
      <c r="AC71" s="38">
        <v>124136</v>
      </c>
      <c r="AD71" s="38">
        <v>0</v>
      </c>
      <c r="AE71" s="38"/>
      <c r="AF71" s="38">
        <v>124136</v>
      </c>
      <c r="AG71" s="40"/>
      <c r="AH71" s="45"/>
      <c r="AI71" s="47">
        <v>45099</v>
      </c>
    </row>
    <row r="72" spans="1:35" ht="66" customHeight="1">
      <c r="A72" s="32">
        <v>45037</v>
      </c>
      <c r="B72" s="33">
        <v>68</v>
      </c>
      <c r="C72" s="33" t="s">
        <v>166</v>
      </c>
      <c r="D72" s="33">
        <v>3</v>
      </c>
      <c r="E72" s="33">
        <v>8</v>
      </c>
      <c r="F72" s="33">
        <v>2</v>
      </c>
      <c r="G72" s="33">
        <v>24</v>
      </c>
      <c r="H72" s="33">
        <v>0</v>
      </c>
      <c r="I72" s="33">
        <v>0</v>
      </c>
      <c r="J72" s="33">
        <v>0</v>
      </c>
      <c r="K72" s="33">
        <v>0</v>
      </c>
      <c r="L72" s="41" t="s">
        <v>180</v>
      </c>
      <c r="M72" s="33" t="s">
        <v>629</v>
      </c>
      <c r="N72" s="45" t="s">
        <v>465</v>
      </c>
      <c r="O72" s="45" t="s">
        <v>325</v>
      </c>
      <c r="P72" s="45" t="s">
        <v>250</v>
      </c>
      <c r="Q72" s="45" t="s">
        <v>630</v>
      </c>
      <c r="R72" s="177" t="s">
        <v>631</v>
      </c>
      <c r="S72" s="39"/>
      <c r="T72" s="33" t="s">
        <v>245</v>
      </c>
      <c r="U72" s="33" t="s">
        <v>632</v>
      </c>
      <c r="V72" s="33" t="s">
        <v>633</v>
      </c>
      <c r="W72" s="33">
        <v>65</v>
      </c>
      <c r="X72" s="33">
        <v>1</v>
      </c>
      <c r="Y72" s="33">
        <v>0</v>
      </c>
      <c r="Z72" s="33">
        <v>15</v>
      </c>
      <c r="AA72" s="33">
        <v>0</v>
      </c>
      <c r="AB72" s="33">
        <f t="shared" si="2"/>
        <v>15</v>
      </c>
      <c r="AC72" s="38">
        <v>300000</v>
      </c>
      <c r="AD72" s="38">
        <v>0</v>
      </c>
      <c r="AE72" s="38"/>
      <c r="AF72" s="38">
        <v>300000</v>
      </c>
      <c r="AG72" s="40"/>
      <c r="AH72" s="45"/>
      <c r="AI72" s="47">
        <v>45099</v>
      </c>
    </row>
    <row r="73" spans="1:35" ht="66" customHeight="1">
      <c r="A73" s="32">
        <v>45037</v>
      </c>
      <c r="B73" s="33">
        <v>69</v>
      </c>
      <c r="C73" s="33" t="s">
        <v>166</v>
      </c>
      <c r="D73" s="33">
        <v>1</v>
      </c>
      <c r="E73" s="33">
        <v>81</v>
      </c>
      <c r="F73" s="33">
        <v>0</v>
      </c>
      <c r="G73" s="33">
        <v>0</v>
      </c>
      <c r="H73" s="33">
        <v>0</v>
      </c>
      <c r="I73" s="33">
        <v>0</v>
      </c>
      <c r="J73" s="33">
        <v>0</v>
      </c>
      <c r="K73" s="33">
        <v>0</v>
      </c>
      <c r="L73" s="41" t="s">
        <v>203</v>
      </c>
      <c r="M73" s="33" t="s">
        <v>634</v>
      </c>
      <c r="N73" s="45" t="s">
        <v>547</v>
      </c>
      <c r="O73" s="45" t="s">
        <v>635</v>
      </c>
      <c r="P73" s="45" t="s">
        <v>242</v>
      </c>
      <c r="Q73" s="45" t="s">
        <v>695</v>
      </c>
      <c r="R73" s="45" t="s">
        <v>636</v>
      </c>
      <c r="S73" s="39"/>
      <c r="T73" s="33" t="s">
        <v>637</v>
      </c>
      <c r="U73" s="33" t="s">
        <v>275</v>
      </c>
      <c r="V73" s="33" t="s">
        <v>638</v>
      </c>
      <c r="W73" s="33">
        <v>41</v>
      </c>
      <c r="X73" s="33">
        <v>1</v>
      </c>
      <c r="Y73" s="33">
        <v>2</v>
      </c>
      <c r="Z73" s="33">
        <v>0</v>
      </c>
      <c r="AA73" s="33">
        <v>76</v>
      </c>
      <c r="AB73" s="33">
        <f t="shared" si="2"/>
        <v>76</v>
      </c>
      <c r="AC73" s="38">
        <v>376776</v>
      </c>
      <c r="AD73" s="38">
        <v>0</v>
      </c>
      <c r="AE73" s="38"/>
      <c r="AF73" s="38">
        <v>376776</v>
      </c>
      <c r="AG73" s="40"/>
      <c r="AH73" s="45"/>
      <c r="AI73" s="47">
        <v>45120</v>
      </c>
    </row>
    <row r="74" spans="1:35" ht="66" customHeight="1">
      <c r="A74" s="32">
        <v>45038</v>
      </c>
      <c r="B74" s="33">
        <v>70</v>
      </c>
      <c r="C74" s="33" t="s">
        <v>166</v>
      </c>
      <c r="D74" s="33">
        <v>2</v>
      </c>
      <c r="E74" s="33">
        <v>26</v>
      </c>
      <c r="F74" s="33" t="s">
        <v>639</v>
      </c>
      <c r="G74" s="33">
        <v>0</v>
      </c>
      <c r="H74" s="33">
        <v>0</v>
      </c>
      <c r="I74" s="33">
        <v>0</v>
      </c>
      <c r="J74" s="33">
        <v>0</v>
      </c>
      <c r="K74" s="33">
        <v>0</v>
      </c>
      <c r="L74" s="41" t="s">
        <v>168</v>
      </c>
      <c r="M74" s="33" t="s">
        <v>640</v>
      </c>
      <c r="N74" s="45" t="s">
        <v>465</v>
      </c>
      <c r="O74" s="45" t="s">
        <v>641</v>
      </c>
      <c r="P74" s="45" t="s">
        <v>642</v>
      </c>
      <c r="Q74" s="45" t="s">
        <v>643</v>
      </c>
      <c r="R74" s="177" t="s">
        <v>644</v>
      </c>
      <c r="S74" s="39"/>
      <c r="T74" s="33" t="s">
        <v>645</v>
      </c>
      <c r="U74" s="33" t="s">
        <v>227</v>
      </c>
      <c r="V74" s="33" t="s">
        <v>646</v>
      </c>
      <c r="W74" s="33">
        <v>62</v>
      </c>
      <c r="X74" s="33">
        <v>2</v>
      </c>
      <c r="Y74" s="33">
        <v>2</v>
      </c>
      <c r="Z74" s="33">
        <v>40</v>
      </c>
      <c r="AA74" s="33">
        <v>46</v>
      </c>
      <c r="AB74" s="33">
        <f t="shared" si="2"/>
        <v>86</v>
      </c>
      <c r="AC74" s="38">
        <v>372000</v>
      </c>
      <c r="AD74" s="38">
        <v>0</v>
      </c>
      <c r="AE74" s="38"/>
      <c r="AF74" s="38">
        <v>372000</v>
      </c>
      <c r="AG74" s="40"/>
      <c r="AH74" s="45"/>
      <c r="AI74" s="53"/>
    </row>
    <row r="75" spans="1:35" ht="66" customHeight="1">
      <c r="A75" s="32">
        <v>45038</v>
      </c>
      <c r="B75" s="33">
        <v>71</v>
      </c>
      <c r="C75" s="33" t="s">
        <v>166</v>
      </c>
      <c r="D75" s="33" t="s">
        <v>179</v>
      </c>
      <c r="E75" s="33" t="s">
        <v>179</v>
      </c>
      <c r="F75" s="33" t="s">
        <v>179</v>
      </c>
      <c r="G75" s="33" t="s">
        <v>179</v>
      </c>
      <c r="H75" s="33" t="s">
        <v>179</v>
      </c>
      <c r="I75" s="33" t="s">
        <v>179</v>
      </c>
      <c r="J75" s="33" t="s">
        <v>179</v>
      </c>
      <c r="K75" s="33" t="s">
        <v>179</v>
      </c>
      <c r="L75" s="41" t="s">
        <v>168</v>
      </c>
      <c r="M75" s="33" t="s">
        <v>647</v>
      </c>
      <c r="N75" s="45" t="s">
        <v>440</v>
      </c>
      <c r="O75" s="45" t="s">
        <v>648</v>
      </c>
      <c r="P75" s="45" t="s">
        <v>649</v>
      </c>
      <c r="Q75" s="45" t="s">
        <v>696</v>
      </c>
      <c r="R75" s="177" t="s">
        <v>650</v>
      </c>
      <c r="S75" s="39"/>
      <c r="T75" s="33" t="s">
        <v>651</v>
      </c>
      <c r="U75" s="33" t="s">
        <v>176</v>
      </c>
      <c r="V75" s="33" t="s">
        <v>652</v>
      </c>
      <c r="W75" s="33">
        <v>44</v>
      </c>
      <c r="X75" s="33">
        <v>1</v>
      </c>
      <c r="Y75" s="33">
        <v>2</v>
      </c>
      <c r="Z75" s="33">
        <v>0</v>
      </c>
      <c r="AA75" s="33">
        <v>90</v>
      </c>
      <c r="AB75" s="33">
        <f t="shared" si="2"/>
        <v>90</v>
      </c>
      <c r="AC75" s="38">
        <v>398000</v>
      </c>
      <c r="AD75" s="38">
        <v>0</v>
      </c>
      <c r="AE75" s="38"/>
      <c r="AF75" s="38">
        <v>398000</v>
      </c>
      <c r="AG75" s="40" t="s">
        <v>653</v>
      </c>
      <c r="AH75" s="45"/>
      <c r="AI75" s="53"/>
    </row>
    <row r="76" spans="1:35" ht="66" customHeight="1">
      <c r="A76" s="32">
        <v>45038</v>
      </c>
      <c r="B76" s="33">
        <v>72</v>
      </c>
      <c r="C76" s="33" t="s">
        <v>166</v>
      </c>
      <c r="D76" s="33">
        <v>4</v>
      </c>
      <c r="E76" s="33">
        <v>42</v>
      </c>
      <c r="F76" s="33">
        <v>53</v>
      </c>
      <c r="G76" s="33">
        <v>0</v>
      </c>
      <c r="H76" s="33">
        <v>110</v>
      </c>
      <c r="I76" s="33">
        <v>41</v>
      </c>
      <c r="J76" s="33">
        <v>0</v>
      </c>
      <c r="K76" s="33">
        <v>0</v>
      </c>
      <c r="L76" s="41" t="s">
        <v>203</v>
      </c>
      <c r="M76" s="33" t="s">
        <v>654</v>
      </c>
      <c r="N76" s="45" t="s">
        <v>527</v>
      </c>
      <c r="O76" s="45" t="s">
        <v>171</v>
      </c>
      <c r="P76" s="45" t="s">
        <v>302</v>
      </c>
      <c r="Q76" s="45" t="s">
        <v>655</v>
      </c>
      <c r="R76" s="45" t="s">
        <v>656</v>
      </c>
      <c r="S76" s="39"/>
      <c r="T76" s="33" t="s">
        <v>657</v>
      </c>
      <c r="U76" s="33" t="s">
        <v>275</v>
      </c>
      <c r="V76" s="33" t="s">
        <v>658</v>
      </c>
      <c r="W76" s="33">
        <v>44</v>
      </c>
      <c r="X76" s="33">
        <v>1</v>
      </c>
      <c r="Y76" s="33">
        <v>2</v>
      </c>
      <c r="Z76" s="33">
        <v>2</v>
      </c>
      <c r="AA76" s="33">
        <v>37</v>
      </c>
      <c r="AB76" s="33">
        <f t="shared" si="2"/>
        <v>39</v>
      </c>
      <c r="AC76" s="38">
        <v>386000</v>
      </c>
      <c r="AD76" s="38">
        <v>0</v>
      </c>
      <c r="AE76" s="38"/>
      <c r="AF76" s="38">
        <v>386000</v>
      </c>
      <c r="AG76" s="40"/>
      <c r="AH76" s="45"/>
      <c r="AI76" s="53"/>
    </row>
    <row r="77" spans="1:35" ht="66" customHeight="1">
      <c r="A77" s="32">
        <v>45038</v>
      </c>
      <c r="B77" s="33">
        <v>73</v>
      </c>
      <c r="C77" s="33" t="s">
        <v>166</v>
      </c>
      <c r="D77" s="33"/>
      <c r="E77" s="33" t="s">
        <v>179</v>
      </c>
      <c r="F77" s="33" t="s">
        <v>179</v>
      </c>
      <c r="G77" s="33" t="s">
        <v>179</v>
      </c>
      <c r="H77" s="33" t="s">
        <v>179</v>
      </c>
      <c r="I77" s="33" t="s">
        <v>179</v>
      </c>
      <c r="J77" s="33" t="s">
        <v>179</v>
      </c>
      <c r="K77" s="33" t="s">
        <v>179</v>
      </c>
      <c r="L77" s="41" t="s">
        <v>203</v>
      </c>
      <c r="M77" s="33" t="s">
        <v>659</v>
      </c>
      <c r="N77" s="45" t="s">
        <v>527</v>
      </c>
      <c r="O77" s="45" t="s">
        <v>171</v>
      </c>
      <c r="P77" s="45" t="s">
        <v>302</v>
      </c>
      <c r="Q77" s="45" t="s">
        <v>655</v>
      </c>
      <c r="R77" s="45" t="s">
        <v>656</v>
      </c>
      <c r="S77" s="39"/>
      <c r="T77" s="33" t="s">
        <v>660</v>
      </c>
      <c r="U77" s="33" t="s">
        <v>176</v>
      </c>
      <c r="V77" s="33" t="s">
        <v>661</v>
      </c>
      <c r="W77" s="33">
        <v>47</v>
      </c>
      <c r="X77" s="33">
        <v>1</v>
      </c>
      <c r="Y77" s="33">
        <v>1</v>
      </c>
      <c r="Z77" s="33">
        <v>2</v>
      </c>
      <c r="AA77" s="33">
        <v>14</v>
      </c>
      <c r="AB77" s="33">
        <f t="shared" si="2"/>
        <v>16</v>
      </c>
      <c r="AC77" s="38">
        <v>104000</v>
      </c>
      <c r="AD77" s="38">
        <v>0</v>
      </c>
      <c r="AE77" s="38"/>
      <c r="AF77" s="38">
        <v>104000</v>
      </c>
      <c r="AG77" s="40"/>
      <c r="AH77" s="45"/>
      <c r="AI77" s="53"/>
    </row>
    <row r="78" spans="1:35" ht="66" customHeight="1">
      <c r="A78" s="32">
        <v>45038</v>
      </c>
      <c r="B78" s="33">
        <v>74</v>
      </c>
      <c r="C78" s="33" t="s">
        <v>166</v>
      </c>
      <c r="D78" s="33">
        <v>2</v>
      </c>
      <c r="E78" s="33">
        <v>43</v>
      </c>
      <c r="F78" s="33">
        <v>55</v>
      </c>
      <c r="G78" s="33">
        <v>0</v>
      </c>
      <c r="H78" s="33">
        <v>0</v>
      </c>
      <c r="I78" s="33">
        <v>0</v>
      </c>
      <c r="J78" s="33">
        <v>0</v>
      </c>
      <c r="K78" s="33">
        <v>0</v>
      </c>
      <c r="L78" s="41" t="s">
        <v>203</v>
      </c>
      <c r="M78" s="33" t="s">
        <v>662</v>
      </c>
      <c r="N78" s="45" t="s">
        <v>527</v>
      </c>
      <c r="O78" s="45" t="s">
        <v>171</v>
      </c>
      <c r="P78" s="45" t="s">
        <v>302</v>
      </c>
      <c r="Q78" s="45" t="s">
        <v>655</v>
      </c>
      <c r="R78" s="45" t="s">
        <v>656</v>
      </c>
      <c r="S78" s="39"/>
      <c r="T78" s="33" t="s">
        <v>663</v>
      </c>
      <c r="U78" s="33" t="s">
        <v>210</v>
      </c>
      <c r="V78" s="33" t="s">
        <v>664</v>
      </c>
      <c r="W78" s="33">
        <v>51</v>
      </c>
      <c r="X78" s="33">
        <v>2</v>
      </c>
      <c r="Y78" s="33">
        <v>1</v>
      </c>
      <c r="Z78" s="33">
        <v>2</v>
      </c>
      <c r="AA78" s="33">
        <v>31</v>
      </c>
      <c r="AB78" s="33">
        <f t="shared" si="2"/>
        <v>33</v>
      </c>
      <c r="AC78" s="38">
        <v>295000</v>
      </c>
      <c r="AD78" s="38">
        <v>0</v>
      </c>
      <c r="AE78" s="38"/>
      <c r="AF78" s="38">
        <v>295000</v>
      </c>
      <c r="AG78" s="40"/>
      <c r="AH78" s="45"/>
      <c r="AI78" s="53"/>
    </row>
    <row r="79" spans="1:35" ht="78.650000000000006" customHeight="1">
      <c r="A79" s="32">
        <v>45038</v>
      </c>
      <c r="B79" s="33">
        <v>75</v>
      </c>
      <c r="C79" s="33" t="s">
        <v>166</v>
      </c>
      <c r="D79" s="33">
        <v>1</v>
      </c>
      <c r="E79" s="33">
        <v>0</v>
      </c>
      <c r="F79" s="33">
        <v>0</v>
      </c>
      <c r="G79" s="33">
        <v>10</v>
      </c>
      <c r="H79" s="33">
        <v>0</v>
      </c>
      <c r="I79" s="33">
        <v>0</v>
      </c>
      <c r="J79" s="33">
        <v>0</v>
      </c>
      <c r="K79" s="33">
        <v>0</v>
      </c>
      <c r="L79" s="41" t="s">
        <v>168</v>
      </c>
      <c r="M79" s="33" t="s">
        <v>665</v>
      </c>
      <c r="N79" s="45" t="s">
        <v>440</v>
      </c>
      <c r="O79" s="45" t="s">
        <v>666</v>
      </c>
      <c r="P79" s="45" t="s">
        <v>242</v>
      </c>
      <c r="Q79" s="45" t="s">
        <v>667</v>
      </c>
      <c r="R79" s="45" t="s">
        <v>668</v>
      </c>
      <c r="S79" s="39"/>
      <c r="T79" s="33" t="s">
        <v>669</v>
      </c>
      <c r="U79" s="33" t="s">
        <v>176</v>
      </c>
      <c r="V79" s="33" t="s">
        <v>670</v>
      </c>
      <c r="W79" s="33">
        <v>46</v>
      </c>
      <c r="X79" s="33">
        <v>1</v>
      </c>
      <c r="Y79" s="33">
        <v>2</v>
      </c>
      <c r="Z79" s="33">
        <v>10</v>
      </c>
      <c r="AA79" s="33">
        <v>28</v>
      </c>
      <c r="AB79" s="33">
        <f t="shared" si="2"/>
        <v>38</v>
      </c>
      <c r="AC79" s="38">
        <v>217600</v>
      </c>
      <c r="AD79" s="38">
        <v>0</v>
      </c>
      <c r="AE79" s="38"/>
      <c r="AF79" s="38">
        <v>217600</v>
      </c>
      <c r="AG79" s="40"/>
      <c r="AH79" s="45"/>
      <c r="AI79" s="53"/>
    </row>
    <row r="80" spans="1:35" ht="66" customHeight="1">
      <c r="A80" s="32">
        <v>45038</v>
      </c>
      <c r="B80" s="33">
        <v>76</v>
      </c>
      <c r="C80" s="33" t="s">
        <v>166</v>
      </c>
      <c r="D80" s="33" t="s">
        <v>179</v>
      </c>
      <c r="E80" s="33" t="s">
        <v>179</v>
      </c>
      <c r="F80" s="33" t="s">
        <v>179</v>
      </c>
      <c r="G80" s="33" t="s">
        <v>179</v>
      </c>
      <c r="H80" s="33" t="s">
        <v>179</v>
      </c>
      <c r="I80" s="33" t="s">
        <v>179</v>
      </c>
      <c r="J80" s="33" t="s">
        <v>179</v>
      </c>
      <c r="K80" s="33" t="s">
        <v>179</v>
      </c>
      <c r="L80" s="41" t="s">
        <v>168</v>
      </c>
      <c r="M80" s="33" t="s">
        <v>671</v>
      </c>
      <c r="N80" s="45" t="s">
        <v>440</v>
      </c>
      <c r="O80" s="45" t="s">
        <v>672</v>
      </c>
      <c r="P80" s="45" t="s">
        <v>250</v>
      </c>
      <c r="Q80" s="45" t="s">
        <v>673</v>
      </c>
      <c r="R80" s="177" t="s">
        <v>674</v>
      </c>
      <c r="S80" s="39"/>
      <c r="T80" s="33" t="s">
        <v>675</v>
      </c>
      <c r="U80" s="33" t="s">
        <v>176</v>
      </c>
      <c r="V80" s="33" t="s">
        <v>676</v>
      </c>
      <c r="W80" s="33">
        <v>47</v>
      </c>
      <c r="X80" s="33">
        <v>1</v>
      </c>
      <c r="Y80" s="33">
        <v>2</v>
      </c>
      <c r="Z80" s="33">
        <v>2</v>
      </c>
      <c r="AA80" s="33">
        <v>40</v>
      </c>
      <c r="AB80" s="33">
        <f t="shared" si="2"/>
        <v>42</v>
      </c>
      <c r="AC80" s="38">
        <v>397000</v>
      </c>
      <c r="AD80" s="38">
        <v>0</v>
      </c>
      <c r="AE80" s="38"/>
      <c r="AF80" s="38">
        <v>397000</v>
      </c>
      <c r="AG80" s="40" t="s">
        <v>677</v>
      </c>
      <c r="AH80" s="45"/>
      <c r="AI80" s="53"/>
    </row>
    <row r="81" spans="1:35" ht="66" customHeight="1">
      <c r="A81" s="32">
        <v>45038</v>
      </c>
      <c r="B81" s="33">
        <v>77</v>
      </c>
      <c r="C81" s="33" t="s">
        <v>166</v>
      </c>
      <c r="D81" s="33">
        <v>1</v>
      </c>
      <c r="E81" s="33">
        <v>86</v>
      </c>
      <c r="F81" s="33">
        <v>0</v>
      </c>
      <c r="G81" s="33">
        <v>0</v>
      </c>
      <c r="H81" s="33">
        <v>0</v>
      </c>
      <c r="I81" s="33">
        <v>0</v>
      </c>
      <c r="J81" s="33">
        <v>0</v>
      </c>
      <c r="K81" s="33">
        <v>0</v>
      </c>
      <c r="L81" s="41" t="s">
        <v>168</v>
      </c>
      <c r="M81" s="33" t="s">
        <v>678</v>
      </c>
      <c r="N81" s="45" t="s">
        <v>527</v>
      </c>
      <c r="O81" s="45" t="s">
        <v>528</v>
      </c>
      <c r="P81" s="45" t="s">
        <v>250</v>
      </c>
      <c r="Q81" s="45" t="s">
        <v>679</v>
      </c>
      <c r="R81" s="177" t="s">
        <v>530</v>
      </c>
      <c r="S81" s="39"/>
      <c r="T81" s="33" t="s">
        <v>262</v>
      </c>
      <c r="U81" s="33" t="s">
        <v>227</v>
      </c>
      <c r="V81" s="33" t="s">
        <v>680</v>
      </c>
      <c r="W81" s="33">
        <v>52</v>
      </c>
      <c r="X81" s="33">
        <v>2</v>
      </c>
      <c r="Y81" s="33">
        <v>1</v>
      </c>
      <c r="Z81" s="33">
        <v>4</v>
      </c>
      <c r="AA81" s="33">
        <v>60</v>
      </c>
      <c r="AB81" s="33">
        <f t="shared" si="2"/>
        <v>64</v>
      </c>
      <c r="AC81" s="38">
        <v>301200</v>
      </c>
      <c r="AD81" s="38">
        <v>0</v>
      </c>
      <c r="AE81" s="38"/>
      <c r="AF81" s="38">
        <v>301200</v>
      </c>
      <c r="AG81" s="40"/>
      <c r="AH81" s="45"/>
      <c r="AI81" s="53"/>
    </row>
    <row r="82" spans="1:35" ht="66" customHeight="1">
      <c r="A82" s="32">
        <v>45038</v>
      </c>
      <c r="B82" s="33">
        <v>78</v>
      </c>
      <c r="C82" s="33" t="s">
        <v>166</v>
      </c>
      <c r="D82" s="33">
        <v>1</v>
      </c>
      <c r="E82" s="33">
        <v>69</v>
      </c>
      <c r="F82" s="33">
        <v>0</v>
      </c>
      <c r="G82" s="33">
        <v>0</v>
      </c>
      <c r="H82" s="33">
        <v>0</v>
      </c>
      <c r="I82" s="33">
        <v>0</v>
      </c>
      <c r="J82" s="33">
        <v>0</v>
      </c>
      <c r="K82" s="33">
        <v>0</v>
      </c>
      <c r="L82" s="41" t="s">
        <v>168</v>
      </c>
      <c r="M82" s="33" t="s">
        <v>681</v>
      </c>
      <c r="N82" s="45" t="s">
        <v>440</v>
      </c>
      <c r="O82" s="45" t="s">
        <v>682</v>
      </c>
      <c r="P82" s="45" t="s">
        <v>683</v>
      </c>
      <c r="Q82" s="45" t="s">
        <v>684</v>
      </c>
      <c r="R82" s="45" t="s">
        <v>685</v>
      </c>
      <c r="S82" s="39"/>
      <c r="T82" s="33" t="s">
        <v>686</v>
      </c>
      <c r="U82" s="33" t="s">
        <v>335</v>
      </c>
      <c r="V82" s="33" t="s">
        <v>687</v>
      </c>
      <c r="W82" s="33">
        <v>59</v>
      </c>
      <c r="X82" s="33">
        <v>0</v>
      </c>
      <c r="Y82" s="33">
        <v>4</v>
      </c>
      <c r="Z82" s="33">
        <v>2</v>
      </c>
      <c r="AA82" s="33">
        <v>16</v>
      </c>
      <c r="AB82" s="33">
        <f t="shared" si="2"/>
        <v>18</v>
      </c>
      <c r="AC82" s="38">
        <v>387000</v>
      </c>
      <c r="AD82" s="38">
        <v>0</v>
      </c>
      <c r="AE82" s="38"/>
      <c r="AF82" s="38">
        <v>387000</v>
      </c>
      <c r="AG82" s="40"/>
      <c r="AH82" s="45"/>
      <c r="AI82" s="53"/>
    </row>
    <row r="83" spans="1:35" ht="66" customHeight="1">
      <c r="A83" s="32">
        <v>45038</v>
      </c>
      <c r="B83" s="33">
        <v>79</v>
      </c>
      <c r="C83" s="33" t="s">
        <v>166</v>
      </c>
      <c r="D83" s="33">
        <v>1</v>
      </c>
      <c r="E83" s="33">
        <v>0</v>
      </c>
      <c r="F83" s="33">
        <v>0</v>
      </c>
      <c r="G83" s="33">
        <v>70</v>
      </c>
      <c r="H83" s="33">
        <v>0</v>
      </c>
      <c r="I83" s="33">
        <v>0</v>
      </c>
      <c r="J83" s="33">
        <v>0</v>
      </c>
      <c r="K83" s="33">
        <v>0</v>
      </c>
      <c r="L83" s="41" t="s">
        <v>180</v>
      </c>
      <c r="M83" s="33" t="s">
        <v>688</v>
      </c>
      <c r="N83" s="45" t="s">
        <v>486</v>
      </c>
      <c r="O83" s="45" t="s">
        <v>689</v>
      </c>
      <c r="P83" s="45" t="s">
        <v>302</v>
      </c>
      <c r="Q83" s="45" t="s">
        <v>690</v>
      </c>
      <c r="R83" s="45" t="s">
        <v>691</v>
      </c>
      <c r="S83" s="39"/>
      <c r="T83" s="33" t="s">
        <v>692</v>
      </c>
      <c r="U83" s="33" t="s">
        <v>210</v>
      </c>
      <c r="V83" s="33" t="s">
        <v>693</v>
      </c>
      <c r="W83" s="33">
        <v>49</v>
      </c>
      <c r="X83" s="33">
        <v>1</v>
      </c>
      <c r="Y83" s="33">
        <v>2</v>
      </c>
      <c r="Z83" s="33">
        <v>10</v>
      </c>
      <c r="AA83" s="33">
        <v>150</v>
      </c>
      <c r="AB83" s="33">
        <f t="shared" si="2"/>
        <v>160</v>
      </c>
      <c r="AC83" s="38">
        <v>392320</v>
      </c>
      <c r="AD83" s="38">
        <v>0</v>
      </c>
      <c r="AE83" s="38"/>
      <c r="AF83" s="38">
        <v>392320</v>
      </c>
      <c r="AG83" s="40"/>
      <c r="AH83" s="45"/>
      <c r="AI83" s="53"/>
    </row>
    <row r="84" spans="1:35" ht="46" customHeight="1">
      <c r="A84" s="178">
        <v>45166</v>
      </c>
      <c r="B84" s="7">
        <v>80</v>
      </c>
      <c r="C84" s="7" t="s">
        <v>364</v>
      </c>
      <c r="D84" s="7">
        <v>0</v>
      </c>
      <c r="E84" s="7">
        <v>0</v>
      </c>
      <c r="F84" s="7">
        <v>0</v>
      </c>
      <c r="G84" s="7">
        <v>0</v>
      </c>
      <c r="H84" s="7">
        <v>0</v>
      </c>
      <c r="I84" s="7">
        <v>0</v>
      </c>
      <c r="J84" s="7">
        <v>0</v>
      </c>
      <c r="K84" s="7">
        <v>0</v>
      </c>
      <c r="L84" s="9" t="s">
        <v>168</v>
      </c>
      <c r="M84" s="7" t="s">
        <v>703</v>
      </c>
      <c r="N84" s="10" t="s">
        <v>147</v>
      </c>
      <c r="O84" s="10" t="s">
        <v>704</v>
      </c>
      <c r="P84" s="10" t="s">
        <v>705</v>
      </c>
      <c r="Q84" s="10" t="s">
        <v>709</v>
      </c>
      <c r="R84" s="10" t="s">
        <v>706</v>
      </c>
      <c r="T84" s="7" t="s">
        <v>707</v>
      </c>
      <c r="U84" s="7" t="s">
        <v>227</v>
      </c>
      <c r="V84" s="7" t="s">
        <v>708</v>
      </c>
      <c r="W84" s="7">
        <v>61</v>
      </c>
      <c r="X84" s="7">
        <v>2</v>
      </c>
      <c r="Y84" s="7">
        <v>1</v>
      </c>
      <c r="Z84" s="7">
        <v>0</v>
      </c>
      <c r="AA84" s="7">
        <v>26</v>
      </c>
      <c r="AB84" s="7"/>
      <c r="AC84" s="12">
        <v>203400</v>
      </c>
      <c r="AD84" s="12">
        <v>0</v>
      </c>
      <c r="AE84" s="12"/>
      <c r="AF84" s="12">
        <v>203400</v>
      </c>
    </row>
    <row r="85" spans="1:35" ht="66">
      <c r="A85" s="178">
        <v>45166</v>
      </c>
      <c r="B85" s="7">
        <v>81</v>
      </c>
      <c r="C85" s="7" t="s">
        <v>364</v>
      </c>
      <c r="D85" s="7">
        <v>2</v>
      </c>
      <c r="E85" s="7">
        <v>18</v>
      </c>
      <c r="F85" s="7">
        <v>57</v>
      </c>
      <c r="G85" s="7">
        <v>0</v>
      </c>
      <c r="H85" s="7">
        <v>0</v>
      </c>
      <c r="I85" s="7">
        <v>0</v>
      </c>
      <c r="J85" s="7">
        <v>0</v>
      </c>
      <c r="K85" s="7">
        <v>0</v>
      </c>
      <c r="L85" s="9" t="s">
        <v>203</v>
      </c>
      <c r="M85" s="7" t="s">
        <v>710</v>
      </c>
      <c r="N85" s="10" t="s">
        <v>698</v>
      </c>
      <c r="O85" s="10" t="s">
        <v>415</v>
      </c>
      <c r="P85" s="10" t="s">
        <v>184</v>
      </c>
      <c r="Q85" s="10" t="s">
        <v>714</v>
      </c>
      <c r="R85" s="10" t="s">
        <v>711</v>
      </c>
      <c r="T85" s="7" t="s">
        <v>712</v>
      </c>
      <c r="U85" s="7" t="s">
        <v>227</v>
      </c>
      <c r="V85" s="7" t="s">
        <v>713</v>
      </c>
      <c r="W85" s="7">
        <v>52</v>
      </c>
      <c r="X85" s="7">
        <v>1</v>
      </c>
      <c r="Y85" s="7">
        <v>2</v>
      </c>
      <c r="Z85" s="7">
        <v>2</v>
      </c>
      <c r="AA85" s="7">
        <v>22</v>
      </c>
      <c r="AB85" s="7"/>
      <c r="AC85" s="12">
        <v>271980</v>
      </c>
      <c r="AD85" s="12">
        <v>0</v>
      </c>
      <c r="AE85" s="12"/>
      <c r="AF85" s="12">
        <v>271980</v>
      </c>
    </row>
    <row r="86" spans="1:35" ht="82.5">
      <c r="A86" s="178">
        <v>45166</v>
      </c>
      <c r="B86" s="7">
        <v>82</v>
      </c>
      <c r="C86" s="7" t="s">
        <v>364</v>
      </c>
      <c r="D86" s="7">
        <v>0</v>
      </c>
      <c r="E86" s="7">
        <v>0</v>
      </c>
      <c r="F86" s="7">
        <v>0</v>
      </c>
      <c r="G86" s="7">
        <v>0</v>
      </c>
      <c r="H86" s="7">
        <v>0</v>
      </c>
      <c r="I86" s="7">
        <v>0</v>
      </c>
      <c r="J86" s="7">
        <v>0</v>
      </c>
      <c r="K86" s="7">
        <v>0</v>
      </c>
      <c r="L86" s="9" t="s">
        <v>203</v>
      </c>
      <c r="M86" s="7" t="s">
        <v>715</v>
      </c>
      <c r="N86" s="10" t="s">
        <v>480</v>
      </c>
      <c r="O86" s="10" t="s">
        <v>609</v>
      </c>
      <c r="P86" s="10" t="s">
        <v>705</v>
      </c>
      <c r="Q86" s="10" t="s">
        <v>719</v>
      </c>
      <c r="R86" s="10" t="s">
        <v>716</v>
      </c>
      <c r="T86" s="7" t="s">
        <v>717</v>
      </c>
      <c r="U86" s="7" t="s">
        <v>275</v>
      </c>
      <c r="V86" s="7" t="s">
        <v>718</v>
      </c>
      <c r="W86" s="7">
        <v>34</v>
      </c>
      <c r="X86" s="7">
        <v>1</v>
      </c>
      <c r="Y86" s="7">
        <v>2</v>
      </c>
      <c r="Z86" s="7">
        <v>12</v>
      </c>
      <c r="AA86" s="7">
        <v>42</v>
      </c>
      <c r="AB86" s="7"/>
      <c r="AC86" s="12">
        <v>395200</v>
      </c>
      <c r="AD86" s="12">
        <v>0</v>
      </c>
      <c r="AE86" s="12"/>
      <c r="AF86" s="12">
        <v>395200</v>
      </c>
    </row>
    <row r="87" spans="1:35" ht="66">
      <c r="A87" s="178">
        <v>45166</v>
      </c>
      <c r="B87" s="7">
        <v>83</v>
      </c>
      <c r="C87" s="7" t="s">
        <v>364</v>
      </c>
      <c r="D87" s="7">
        <v>1</v>
      </c>
      <c r="E87" s="7">
        <v>78</v>
      </c>
      <c r="F87" s="7">
        <v>0</v>
      </c>
      <c r="G87" s="7">
        <v>0</v>
      </c>
      <c r="H87" s="7">
        <v>0</v>
      </c>
      <c r="I87" s="7">
        <v>0</v>
      </c>
      <c r="J87" s="7">
        <v>0</v>
      </c>
      <c r="K87" s="7">
        <v>0</v>
      </c>
      <c r="L87" s="9" t="s">
        <v>168</v>
      </c>
      <c r="M87" s="7" t="s">
        <v>720</v>
      </c>
      <c r="N87" s="10" t="s">
        <v>721</v>
      </c>
      <c r="O87" s="10" t="s">
        <v>722</v>
      </c>
      <c r="P87" s="10" t="s">
        <v>184</v>
      </c>
      <c r="Q87" s="10" t="s">
        <v>724</v>
      </c>
      <c r="R87" s="10" t="s">
        <v>723</v>
      </c>
      <c r="T87" s="7" t="s">
        <v>725</v>
      </c>
      <c r="U87" s="7" t="s">
        <v>275</v>
      </c>
      <c r="V87" s="7" t="s">
        <v>726</v>
      </c>
      <c r="W87" s="7">
        <v>49</v>
      </c>
      <c r="X87" s="7">
        <v>1</v>
      </c>
      <c r="Y87" s="7">
        <v>2</v>
      </c>
      <c r="Z87" s="7">
        <v>6</v>
      </c>
      <c r="AA87" s="7">
        <v>20</v>
      </c>
      <c r="AB87" s="7"/>
      <c r="AC87" s="12">
        <v>400000</v>
      </c>
      <c r="AD87" s="12">
        <v>0</v>
      </c>
      <c r="AE87" s="12"/>
      <c r="AF87" s="12">
        <v>400000</v>
      </c>
    </row>
    <row r="88" spans="1:35" ht="82.5">
      <c r="A88" s="178">
        <v>45166</v>
      </c>
      <c r="B88" s="7">
        <v>84</v>
      </c>
      <c r="C88" s="7" t="s">
        <v>364</v>
      </c>
      <c r="D88" s="7">
        <v>1</v>
      </c>
      <c r="E88" s="7">
        <v>23</v>
      </c>
      <c r="F88" s="7">
        <v>0</v>
      </c>
      <c r="G88" s="7">
        <v>0</v>
      </c>
      <c r="H88" s="7">
        <v>0</v>
      </c>
      <c r="I88" s="7">
        <v>0</v>
      </c>
      <c r="J88" s="7">
        <v>64</v>
      </c>
      <c r="K88" s="7">
        <v>64</v>
      </c>
      <c r="L88" s="9" t="s">
        <v>180</v>
      </c>
      <c r="M88" s="7" t="s">
        <v>727</v>
      </c>
      <c r="N88" s="10" t="s">
        <v>480</v>
      </c>
      <c r="O88" s="10" t="s">
        <v>728</v>
      </c>
      <c r="P88" s="10" t="s">
        <v>368</v>
      </c>
      <c r="Q88" s="10" t="s">
        <v>732</v>
      </c>
      <c r="R88" s="10" t="s">
        <v>729</v>
      </c>
      <c r="T88" s="7" t="s">
        <v>730</v>
      </c>
      <c r="U88" s="7" t="s">
        <v>275</v>
      </c>
      <c r="V88" s="7" t="s">
        <v>731</v>
      </c>
      <c r="W88" s="7">
        <v>48</v>
      </c>
      <c r="X88" s="7">
        <v>1</v>
      </c>
      <c r="Y88" s="7">
        <v>0</v>
      </c>
      <c r="Z88" s="7">
        <v>6</v>
      </c>
      <c r="AA88" s="7">
        <v>0</v>
      </c>
      <c r="AB88" s="7"/>
      <c r="AC88" s="12">
        <v>210000</v>
      </c>
      <c r="AD88" s="12">
        <v>0</v>
      </c>
      <c r="AE88" s="12"/>
      <c r="AF88" s="12">
        <v>210000</v>
      </c>
    </row>
    <row r="89" spans="1:35" ht="49.5">
      <c r="A89" s="178">
        <v>45166</v>
      </c>
      <c r="B89" s="7">
        <v>85</v>
      </c>
      <c r="C89" s="7" t="s">
        <v>364</v>
      </c>
      <c r="D89" s="7">
        <v>3</v>
      </c>
      <c r="E89" s="7">
        <v>52</v>
      </c>
      <c r="F89" s="7">
        <v>24</v>
      </c>
      <c r="G89" s="7">
        <v>83</v>
      </c>
      <c r="H89" s="7">
        <v>0</v>
      </c>
      <c r="I89" s="7">
        <v>0</v>
      </c>
      <c r="J89" s="7">
        <v>0</v>
      </c>
      <c r="K89" s="7">
        <v>0</v>
      </c>
      <c r="L89" s="9" t="s">
        <v>203</v>
      </c>
      <c r="M89" s="7" t="s">
        <v>733</v>
      </c>
      <c r="N89" s="10" t="s">
        <v>721</v>
      </c>
      <c r="O89" s="10" t="s">
        <v>325</v>
      </c>
      <c r="P89" s="10" t="s">
        <v>184</v>
      </c>
      <c r="Q89" s="10" t="s">
        <v>734</v>
      </c>
      <c r="R89" s="10" t="s">
        <v>735</v>
      </c>
      <c r="T89" s="7" t="s">
        <v>736</v>
      </c>
      <c r="U89" s="7" t="s">
        <v>227</v>
      </c>
      <c r="V89" s="7" t="s">
        <v>737</v>
      </c>
      <c r="W89" s="7">
        <v>53</v>
      </c>
      <c r="X89" s="7">
        <v>1</v>
      </c>
      <c r="Y89" s="7">
        <v>2</v>
      </c>
      <c r="Z89" s="7">
        <v>0</v>
      </c>
      <c r="AA89" s="7">
        <v>135</v>
      </c>
      <c r="AB89" s="7"/>
      <c r="AC89" s="12">
        <v>394780</v>
      </c>
      <c r="AD89" s="12">
        <v>0</v>
      </c>
      <c r="AE89" s="12"/>
      <c r="AF89" s="12">
        <v>394780</v>
      </c>
    </row>
    <row r="90" spans="1:35" ht="66">
      <c r="A90" s="178">
        <v>45167</v>
      </c>
      <c r="B90" s="7">
        <v>86</v>
      </c>
      <c r="C90" s="7" t="s">
        <v>364</v>
      </c>
      <c r="D90" s="7">
        <v>4</v>
      </c>
      <c r="E90" s="7">
        <v>0</v>
      </c>
      <c r="F90" s="7">
        <v>0</v>
      </c>
      <c r="G90" s="7">
        <v>0</v>
      </c>
      <c r="H90" s="7">
        <v>90</v>
      </c>
      <c r="I90" s="7">
        <v>94</v>
      </c>
      <c r="J90" s="7">
        <v>64</v>
      </c>
      <c r="K90" s="7">
        <v>7</v>
      </c>
      <c r="L90" s="9" t="s">
        <v>168</v>
      </c>
      <c r="M90" s="7" t="s">
        <v>738</v>
      </c>
      <c r="N90" s="10" t="s">
        <v>698</v>
      </c>
      <c r="O90" s="10" t="s">
        <v>739</v>
      </c>
      <c r="P90" s="10" t="s">
        <v>368</v>
      </c>
      <c r="Q90" s="10" t="s">
        <v>743</v>
      </c>
      <c r="R90" s="10" t="s">
        <v>740</v>
      </c>
      <c r="T90" s="7" t="s">
        <v>741</v>
      </c>
      <c r="U90" s="7" t="s">
        <v>227</v>
      </c>
      <c r="V90" s="7" t="s">
        <v>742</v>
      </c>
      <c r="W90" s="7">
        <v>48</v>
      </c>
      <c r="X90" s="7">
        <v>1</v>
      </c>
      <c r="Y90" s="7">
        <v>3</v>
      </c>
      <c r="Z90" s="7">
        <v>6</v>
      </c>
      <c r="AA90" s="7">
        <v>20</v>
      </c>
      <c r="AB90" s="7"/>
      <c r="AC90" s="12">
        <v>349780</v>
      </c>
      <c r="AD90" s="12">
        <v>0</v>
      </c>
      <c r="AE90" s="12"/>
      <c r="AF90" s="12">
        <v>349780</v>
      </c>
    </row>
    <row r="91" spans="1:35" ht="66">
      <c r="A91" s="178">
        <v>45168</v>
      </c>
      <c r="B91" s="7">
        <v>87</v>
      </c>
      <c r="C91" s="7" t="s">
        <v>364</v>
      </c>
      <c r="D91" s="7">
        <v>0</v>
      </c>
      <c r="E91" s="7">
        <v>0</v>
      </c>
      <c r="F91" s="7">
        <v>0</v>
      </c>
      <c r="G91" s="7">
        <v>0</v>
      </c>
      <c r="H91" s="7">
        <v>0</v>
      </c>
      <c r="I91" s="7">
        <v>0</v>
      </c>
      <c r="J91" s="7">
        <v>0</v>
      </c>
      <c r="K91" s="7">
        <v>0</v>
      </c>
      <c r="L91" s="9" t="s">
        <v>168</v>
      </c>
      <c r="M91" s="7" t="s">
        <v>744</v>
      </c>
      <c r="N91" s="10" t="s">
        <v>698</v>
      </c>
      <c r="O91" s="10" t="s">
        <v>415</v>
      </c>
      <c r="P91" s="10" t="s">
        <v>705</v>
      </c>
      <c r="Q91" s="10" t="s">
        <v>746</v>
      </c>
      <c r="R91" s="10" t="s">
        <v>745</v>
      </c>
      <c r="T91" s="56" t="s">
        <v>747</v>
      </c>
      <c r="U91" s="56" t="s">
        <v>227</v>
      </c>
      <c r="V91" s="56" t="s">
        <v>748</v>
      </c>
      <c r="W91" s="56">
        <v>59</v>
      </c>
      <c r="X91" s="56">
        <v>1</v>
      </c>
      <c r="Y91" s="56">
        <v>1</v>
      </c>
      <c r="Z91" s="56">
        <v>0</v>
      </c>
      <c r="AA91" s="56">
        <v>15</v>
      </c>
      <c r="AC91" s="59">
        <v>122880</v>
      </c>
      <c r="AD91" s="59">
        <v>0</v>
      </c>
      <c r="AF91" s="59">
        <v>122880</v>
      </c>
    </row>
    <row r="92" spans="1:35" ht="66">
      <c r="A92" s="178">
        <v>45168</v>
      </c>
      <c r="B92" s="7">
        <v>88</v>
      </c>
      <c r="C92" s="7" t="s">
        <v>364</v>
      </c>
      <c r="D92" s="7">
        <v>0</v>
      </c>
      <c r="E92" s="7">
        <v>0</v>
      </c>
      <c r="F92" s="7">
        <v>0</v>
      </c>
      <c r="G92" s="7">
        <v>0</v>
      </c>
      <c r="H92" s="7">
        <v>0</v>
      </c>
      <c r="I92" s="7">
        <v>0</v>
      </c>
      <c r="J92" s="7">
        <v>0</v>
      </c>
      <c r="K92" s="7">
        <v>0</v>
      </c>
      <c r="L92" s="9" t="s">
        <v>168</v>
      </c>
      <c r="M92" s="7" t="s">
        <v>749</v>
      </c>
      <c r="N92" s="10" t="s">
        <v>698</v>
      </c>
      <c r="O92" s="10" t="s">
        <v>415</v>
      </c>
      <c r="P92" s="10" t="s">
        <v>705</v>
      </c>
      <c r="Q92" s="10" t="s">
        <v>746</v>
      </c>
      <c r="R92" s="10" t="s">
        <v>745</v>
      </c>
      <c r="T92" s="7" t="s">
        <v>712</v>
      </c>
      <c r="U92" s="7" t="s">
        <v>275</v>
      </c>
      <c r="V92" s="7" t="s">
        <v>750</v>
      </c>
      <c r="W92" s="7">
        <v>48</v>
      </c>
      <c r="X92" s="7">
        <v>1</v>
      </c>
      <c r="Y92" s="7">
        <v>2</v>
      </c>
      <c r="Z92" s="7">
        <v>0</v>
      </c>
      <c r="AA92" s="7">
        <v>20</v>
      </c>
      <c r="AB92" s="7"/>
      <c r="AC92" s="12">
        <v>211680</v>
      </c>
      <c r="AD92" s="12">
        <v>0</v>
      </c>
      <c r="AE92" s="12"/>
      <c r="AF92" s="12">
        <v>211680</v>
      </c>
    </row>
    <row r="93" spans="1:35" ht="66">
      <c r="A93" s="178">
        <v>45168</v>
      </c>
      <c r="B93" s="7">
        <v>89</v>
      </c>
      <c r="C93" s="7" t="s">
        <v>364</v>
      </c>
      <c r="D93" s="7">
        <v>0</v>
      </c>
      <c r="E93" s="7">
        <v>0</v>
      </c>
      <c r="F93" s="7">
        <v>0</v>
      </c>
      <c r="G93" s="7">
        <v>0</v>
      </c>
      <c r="H93" s="7">
        <v>0</v>
      </c>
      <c r="I93" s="7">
        <v>0</v>
      </c>
      <c r="J93" s="7">
        <v>0</v>
      </c>
      <c r="K93" s="7">
        <v>0</v>
      </c>
      <c r="L93" s="9" t="s">
        <v>180</v>
      </c>
      <c r="M93" s="7" t="s">
        <v>697</v>
      </c>
      <c r="N93" s="10" t="s">
        <v>698</v>
      </c>
      <c r="O93" s="10" t="s">
        <v>699</v>
      </c>
      <c r="P93" s="10" t="s">
        <v>368</v>
      </c>
      <c r="Q93" s="10" t="s">
        <v>751</v>
      </c>
      <c r="R93" s="10" t="s">
        <v>700</v>
      </c>
      <c r="T93" s="7" t="s">
        <v>701</v>
      </c>
      <c r="U93" s="7" t="s">
        <v>275</v>
      </c>
      <c r="V93" s="7" t="s">
        <v>702</v>
      </c>
      <c r="W93" s="7">
        <v>44</v>
      </c>
      <c r="X93" s="7">
        <v>1</v>
      </c>
      <c r="Y93" s="7">
        <v>1</v>
      </c>
      <c r="Z93" s="7">
        <v>2</v>
      </c>
      <c r="AA93" s="7">
        <v>10</v>
      </c>
      <c r="AB93" s="7"/>
      <c r="AC93" s="12">
        <v>117000</v>
      </c>
      <c r="AD93" s="12">
        <v>0</v>
      </c>
      <c r="AE93" s="12"/>
      <c r="AF93" s="12">
        <v>117000</v>
      </c>
    </row>
    <row r="94" spans="1:35" ht="66">
      <c r="A94" s="178">
        <v>45168</v>
      </c>
      <c r="B94" s="7">
        <v>90</v>
      </c>
      <c r="C94" s="7" t="s">
        <v>364</v>
      </c>
      <c r="D94" s="7">
        <v>1</v>
      </c>
      <c r="E94" s="7">
        <v>71</v>
      </c>
      <c r="F94" s="7">
        <v>0</v>
      </c>
      <c r="G94" s="7">
        <v>0</v>
      </c>
      <c r="H94" s="7">
        <v>0</v>
      </c>
      <c r="I94" s="7">
        <v>0</v>
      </c>
      <c r="J94" s="7">
        <v>0</v>
      </c>
      <c r="K94" s="7">
        <v>0</v>
      </c>
      <c r="L94" s="9" t="s">
        <v>180</v>
      </c>
      <c r="M94" s="7" t="s">
        <v>752</v>
      </c>
      <c r="N94" s="10" t="s">
        <v>721</v>
      </c>
      <c r="O94" s="10" t="s">
        <v>753</v>
      </c>
      <c r="P94" s="10" t="s">
        <v>326</v>
      </c>
      <c r="Q94" s="10" t="s">
        <v>755</v>
      </c>
      <c r="R94" s="10" t="s">
        <v>754</v>
      </c>
      <c r="T94" s="7" t="s">
        <v>756</v>
      </c>
      <c r="U94" s="7" t="s">
        <v>227</v>
      </c>
      <c r="V94" s="7" t="s">
        <v>757</v>
      </c>
      <c r="W94" s="7">
        <v>50</v>
      </c>
      <c r="X94" s="7">
        <v>1</v>
      </c>
      <c r="Y94" s="7">
        <v>1</v>
      </c>
      <c r="Z94" s="7">
        <v>0</v>
      </c>
      <c r="AA94" s="7">
        <v>52</v>
      </c>
      <c r="AB94" s="7"/>
      <c r="AC94" s="12">
        <v>400000</v>
      </c>
      <c r="AD94" s="12">
        <v>0</v>
      </c>
      <c r="AE94" s="12"/>
      <c r="AF94" s="12">
        <v>400000</v>
      </c>
    </row>
    <row r="95" spans="1:35" ht="66">
      <c r="A95" s="178">
        <v>45174</v>
      </c>
      <c r="B95" s="7">
        <v>91</v>
      </c>
      <c r="C95" s="7" t="s">
        <v>364</v>
      </c>
      <c r="D95" s="7">
        <v>0</v>
      </c>
      <c r="E95" s="7">
        <v>0</v>
      </c>
      <c r="F95" s="7">
        <v>0</v>
      </c>
      <c r="G95" s="7">
        <v>0</v>
      </c>
      <c r="H95" s="7">
        <v>0</v>
      </c>
      <c r="I95" s="7">
        <v>0</v>
      </c>
      <c r="J95" s="7">
        <v>0</v>
      </c>
      <c r="K95" s="7">
        <v>0</v>
      </c>
      <c r="L95" s="9" t="s">
        <v>168</v>
      </c>
      <c r="M95" s="7" t="s">
        <v>758</v>
      </c>
      <c r="N95" s="10" t="s">
        <v>147</v>
      </c>
      <c r="O95" s="10" t="s">
        <v>759</v>
      </c>
      <c r="P95" s="10" t="s">
        <v>368</v>
      </c>
      <c r="Q95" s="10" t="s">
        <v>763</v>
      </c>
      <c r="R95" s="10" t="s">
        <v>760</v>
      </c>
      <c r="T95" s="7" t="s">
        <v>761</v>
      </c>
      <c r="U95" s="7" t="s">
        <v>227</v>
      </c>
      <c r="V95" s="7" t="s">
        <v>762</v>
      </c>
      <c r="W95" s="7">
        <v>54</v>
      </c>
      <c r="X95" s="7">
        <v>2</v>
      </c>
      <c r="Y95" s="7">
        <v>2</v>
      </c>
      <c r="Z95" s="7">
        <v>12</v>
      </c>
      <c r="AA95" s="7">
        <v>21</v>
      </c>
      <c r="AB95" s="7"/>
      <c r="AC95" s="12">
        <v>298000</v>
      </c>
      <c r="AD95" s="12">
        <v>0</v>
      </c>
      <c r="AE95" s="12"/>
      <c r="AF95" s="12">
        <v>298000</v>
      </c>
    </row>
    <row r="96" spans="1:35" ht="82.5">
      <c r="A96" s="178">
        <v>45174</v>
      </c>
      <c r="B96" s="7">
        <v>92</v>
      </c>
      <c r="C96" s="7" t="s">
        <v>364</v>
      </c>
      <c r="D96" s="7">
        <v>0</v>
      </c>
      <c r="E96" s="7">
        <v>0</v>
      </c>
      <c r="F96" s="7">
        <v>0</v>
      </c>
      <c r="G96" s="7">
        <v>0</v>
      </c>
      <c r="H96" s="7">
        <v>0</v>
      </c>
      <c r="I96" s="7">
        <v>0</v>
      </c>
      <c r="J96" s="7">
        <v>0</v>
      </c>
      <c r="K96" s="7">
        <v>0</v>
      </c>
      <c r="L96" s="9" t="s">
        <v>168</v>
      </c>
      <c r="M96" s="7" t="s">
        <v>764</v>
      </c>
      <c r="N96" s="10" t="s">
        <v>765</v>
      </c>
      <c r="O96" s="10" t="s">
        <v>766</v>
      </c>
      <c r="P96" s="10" t="s">
        <v>368</v>
      </c>
      <c r="Q96" s="10" t="s">
        <v>774</v>
      </c>
      <c r="R96" s="10" t="s">
        <v>767</v>
      </c>
      <c r="T96" s="7" t="s">
        <v>768</v>
      </c>
      <c r="U96" s="7" t="s">
        <v>227</v>
      </c>
      <c r="V96" s="7" t="s">
        <v>769</v>
      </c>
      <c r="W96" s="7">
        <v>44</v>
      </c>
      <c r="X96" s="7">
        <v>2</v>
      </c>
      <c r="Y96" s="7">
        <v>2</v>
      </c>
      <c r="Z96" s="7">
        <v>6</v>
      </c>
      <c r="AA96" s="7">
        <v>28</v>
      </c>
      <c r="AB96" s="7"/>
      <c r="AC96" s="12">
        <v>400000</v>
      </c>
      <c r="AD96" s="12">
        <v>0</v>
      </c>
      <c r="AE96" s="12"/>
      <c r="AF96" s="12">
        <v>400000</v>
      </c>
    </row>
    <row r="97" spans="1:32" ht="99">
      <c r="A97" s="178">
        <v>45174</v>
      </c>
      <c r="B97" s="7">
        <v>93</v>
      </c>
      <c r="C97" s="7" t="s">
        <v>364</v>
      </c>
      <c r="D97" s="7">
        <v>0</v>
      </c>
      <c r="E97" s="7">
        <v>0</v>
      </c>
      <c r="F97" s="7">
        <v>0</v>
      </c>
      <c r="G97" s="7">
        <v>0</v>
      </c>
      <c r="H97" s="7">
        <v>0</v>
      </c>
      <c r="I97" s="7">
        <v>0</v>
      </c>
      <c r="J97" s="7">
        <v>0</v>
      </c>
      <c r="K97" s="7">
        <v>0</v>
      </c>
      <c r="L97" s="9" t="s">
        <v>203</v>
      </c>
      <c r="M97" s="7" t="s">
        <v>770</v>
      </c>
      <c r="N97" s="10" t="s">
        <v>698</v>
      </c>
      <c r="O97" s="10" t="s">
        <v>771</v>
      </c>
      <c r="P97" s="10"/>
      <c r="Q97" s="10" t="s">
        <v>772</v>
      </c>
      <c r="R97" s="10" t="s">
        <v>773</v>
      </c>
      <c r="T97" s="7" t="s">
        <v>226</v>
      </c>
      <c r="U97" s="7" t="s">
        <v>227</v>
      </c>
      <c r="V97" s="7" t="s">
        <v>228</v>
      </c>
      <c r="W97" s="7">
        <v>46</v>
      </c>
      <c r="X97" s="7">
        <v>1</v>
      </c>
      <c r="Y97" s="7">
        <v>2</v>
      </c>
      <c r="Z97" s="7">
        <v>2</v>
      </c>
      <c r="AA97" s="7">
        <v>38</v>
      </c>
      <c r="AB97" s="7"/>
      <c r="AC97" s="12">
        <v>400000</v>
      </c>
      <c r="AD97" s="12">
        <v>0</v>
      </c>
      <c r="AE97" s="12"/>
      <c r="AF97" s="12">
        <v>400000</v>
      </c>
    </row>
    <row r="98" spans="1:32" ht="82.5">
      <c r="A98" s="178">
        <v>45174</v>
      </c>
      <c r="B98" s="7">
        <v>94</v>
      </c>
      <c r="C98" s="7" t="s">
        <v>364</v>
      </c>
      <c r="D98" s="7">
        <v>0</v>
      </c>
      <c r="E98" s="7">
        <v>0</v>
      </c>
      <c r="F98" s="7">
        <v>0</v>
      </c>
      <c r="G98" s="7">
        <v>0</v>
      </c>
      <c r="H98" s="7">
        <v>0</v>
      </c>
      <c r="I98" s="7">
        <v>0</v>
      </c>
      <c r="J98" s="7">
        <v>0</v>
      </c>
      <c r="K98" s="7">
        <v>0</v>
      </c>
      <c r="L98" s="9" t="s">
        <v>168</v>
      </c>
      <c r="M98" s="7" t="s">
        <v>775</v>
      </c>
      <c r="N98" s="10" t="s">
        <v>776</v>
      </c>
      <c r="O98" s="10" t="s">
        <v>508</v>
      </c>
      <c r="P98" s="10" t="s">
        <v>184</v>
      </c>
      <c r="Q98" s="10" t="s">
        <v>587</v>
      </c>
      <c r="R98" s="10" t="s">
        <v>777</v>
      </c>
      <c r="T98" s="7" t="s">
        <v>778</v>
      </c>
      <c r="U98" s="7" t="s">
        <v>275</v>
      </c>
      <c r="V98" s="7" t="s">
        <v>779</v>
      </c>
      <c r="W98" s="7">
        <v>41</v>
      </c>
      <c r="X98" s="7">
        <v>1</v>
      </c>
      <c r="Y98" s="7">
        <v>1</v>
      </c>
      <c r="Z98" s="7">
        <v>6</v>
      </c>
      <c r="AA98" s="7">
        <v>24</v>
      </c>
      <c r="AB98" s="7"/>
      <c r="AC98" s="12">
        <v>248000</v>
      </c>
      <c r="AD98" s="12">
        <v>0</v>
      </c>
      <c r="AE98" s="12"/>
      <c r="AF98" s="12">
        <v>248000</v>
      </c>
    </row>
    <row r="99" spans="1:32" ht="82.5">
      <c r="A99" s="178">
        <v>45174</v>
      </c>
      <c r="B99" s="7">
        <v>95</v>
      </c>
      <c r="C99" s="7" t="s">
        <v>364</v>
      </c>
      <c r="D99" s="7">
        <v>0</v>
      </c>
      <c r="E99" s="7">
        <v>0</v>
      </c>
      <c r="F99" s="7">
        <v>0</v>
      </c>
      <c r="G99" s="7">
        <v>0</v>
      </c>
      <c r="H99" s="7">
        <v>0</v>
      </c>
      <c r="I99" s="7">
        <v>0</v>
      </c>
      <c r="J99" s="7">
        <v>0</v>
      </c>
      <c r="K99" s="7">
        <v>0</v>
      </c>
      <c r="L99" s="9" t="s">
        <v>168</v>
      </c>
      <c r="M99" s="7" t="s">
        <v>780</v>
      </c>
      <c r="N99" s="10" t="s">
        <v>480</v>
      </c>
      <c r="O99" s="10" t="s">
        <v>781</v>
      </c>
      <c r="P99" s="10" t="s">
        <v>184</v>
      </c>
      <c r="Q99" s="10" t="s">
        <v>789</v>
      </c>
      <c r="R99" s="10" t="s">
        <v>782</v>
      </c>
      <c r="T99" s="56" t="s">
        <v>783</v>
      </c>
      <c r="U99" s="56" t="s">
        <v>227</v>
      </c>
      <c r="V99" s="56" t="s">
        <v>784</v>
      </c>
      <c r="W99" s="56">
        <v>37</v>
      </c>
      <c r="X99" s="56">
        <v>1</v>
      </c>
      <c r="Y99" s="56">
        <v>2</v>
      </c>
      <c r="Z99" s="56">
        <v>4</v>
      </c>
      <c r="AA99" s="56">
        <v>64</v>
      </c>
      <c r="AC99" s="59">
        <v>400000</v>
      </c>
      <c r="AD99" s="59">
        <v>0</v>
      </c>
      <c r="AF99" s="59">
        <v>400000</v>
      </c>
    </row>
    <row r="100" spans="1:32" ht="66">
      <c r="A100" s="178">
        <v>45174</v>
      </c>
      <c r="B100" s="7">
        <v>96</v>
      </c>
      <c r="C100" s="7" t="s">
        <v>364</v>
      </c>
      <c r="D100" s="7">
        <v>1</v>
      </c>
      <c r="E100" s="7">
        <v>0</v>
      </c>
      <c r="F100" s="7">
        <v>72</v>
      </c>
      <c r="G100" s="7">
        <v>0</v>
      </c>
      <c r="H100" s="7">
        <v>0</v>
      </c>
      <c r="I100" s="7">
        <v>0</v>
      </c>
      <c r="J100" s="7">
        <v>0</v>
      </c>
      <c r="K100" s="7">
        <v>0</v>
      </c>
      <c r="L100" s="9" t="s">
        <v>180</v>
      </c>
      <c r="M100" s="7" t="s">
        <v>785</v>
      </c>
      <c r="N100" s="10" t="s">
        <v>148</v>
      </c>
      <c r="O100" s="10" t="s">
        <v>786</v>
      </c>
      <c r="P100" s="10" t="s">
        <v>787</v>
      </c>
      <c r="Q100" s="10" t="s">
        <v>790</v>
      </c>
      <c r="R100" s="10" t="s">
        <v>788</v>
      </c>
      <c r="T100" s="7" t="s">
        <v>791</v>
      </c>
      <c r="U100" s="7" t="s">
        <v>275</v>
      </c>
      <c r="V100" s="7" t="s">
        <v>792</v>
      </c>
      <c r="W100" s="7">
        <v>39</v>
      </c>
      <c r="X100" s="7">
        <v>1</v>
      </c>
      <c r="Y100" s="7">
        <v>1</v>
      </c>
      <c r="Z100" s="7">
        <v>5</v>
      </c>
      <c r="AA100" s="7">
        <v>91</v>
      </c>
      <c r="AB100" s="7"/>
      <c r="AC100" s="12">
        <v>399045</v>
      </c>
      <c r="AD100" s="12">
        <v>0</v>
      </c>
      <c r="AE100" s="12"/>
      <c r="AF100" s="12">
        <v>399045</v>
      </c>
    </row>
    <row r="101" spans="1:32" ht="82.5">
      <c r="A101" s="178">
        <v>45174</v>
      </c>
      <c r="B101" s="7">
        <v>97</v>
      </c>
      <c r="C101" s="7" t="s">
        <v>364</v>
      </c>
      <c r="D101" s="7">
        <v>0</v>
      </c>
      <c r="E101" s="7">
        <v>0</v>
      </c>
      <c r="F101" s="7">
        <v>0</v>
      </c>
      <c r="G101" s="7">
        <v>0</v>
      </c>
      <c r="H101" s="7">
        <v>0</v>
      </c>
      <c r="I101" s="7">
        <v>0</v>
      </c>
      <c r="J101" s="7">
        <v>0</v>
      </c>
      <c r="K101" s="7">
        <v>0</v>
      </c>
      <c r="L101" s="9" t="s">
        <v>203</v>
      </c>
      <c r="M101" s="7" t="s">
        <v>793</v>
      </c>
      <c r="N101" s="10" t="s">
        <v>765</v>
      </c>
      <c r="O101" s="10" t="s">
        <v>354</v>
      </c>
      <c r="P101" s="10" t="s">
        <v>794</v>
      </c>
      <c r="Q101" s="10" t="s">
        <v>825</v>
      </c>
      <c r="R101" s="10" t="s">
        <v>795</v>
      </c>
      <c r="T101" s="7" t="s">
        <v>796</v>
      </c>
      <c r="U101" s="7" t="s">
        <v>275</v>
      </c>
      <c r="V101" s="7" t="s">
        <v>797</v>
      </c>
      <c r="W101" s="7">
        <v>39</v>
      </c>
      <c r="X101" s="7">
        <v>1</v>
      </c>
      <c r="Y101" s="7">
        <v>1</v>
      </c>
      <c r="Z101" s="7">
        <v>4</v>
      </c>
      <c r="AA101" s="7">
        <v>31</v>
      </c>
      <c r="AB101" s="7"/>
      <c r="AC101" s="12">
        <v>167000</v>
      </c>
      <c r="AD101" s="12">
        <v>0</v>
      </c>
      <c r="AE101" s="12"/>
      <c r="AF101" s="12">
        <v>167000</v>
      </c>
    </row>
    <row r="102" spans="1:32" ht="82.5">
      <c r="A102" s="178">
        <v>45175</v>
      </c>
      <c r="B102" s="7">
        <v>98</v>
      </c>
      <c r="C102" s="7" t="s">
        <v>364</v>
      </c>
      <c r="D102" s="7">
        <v>0</v>
      </c>
      <c r="E102" s="7">
        <v>0</v>
      </c>
      <c r="F102" s="7">
        <v>0</v>
      </c>
      <c r="G102" s="7">
        <v>0</v>
      </c>
      <c r="H102" s="7">
        <v>0</v>
      </c>
      <c r="I102" s="7">
        <v>0</v>
      </c>
      <c r="J102" s="7">
        <v>0</v>
      </c>
      <c r="K102" s="7">
        <v>0</v>
      </c>
      <c r="L102" s="9" t="s">
        <v>168</v>
      </c>
      <c r="M102" s="7" t="s">
        <v>798</v>
      </c>
      <c r="N102" s="10" t="s">
        <v>765</v>
      </c>
      <c r="O102" s="10" t="s">
        <v>799</v>
      </c>
      <c r="P102" s="10" t="s">
        <v>368</v>
      </c>
      <c r="Q102" s="10" t="s">
        <v>824</v>
      </c>
      <c r="R102" s="10" t="s">
        <v>800</v>
      </c>
      <c r="T102" s="7" t="s">
        <v>801</v>
      </c>
      <c r="U102" s="7" t="s">
        <v>227</v>
      </c>
      <c r="V102" s="7" t="s">
        <v>802</v>
      </c>
      <c r="W102" s="7">
        <v>54</v>
      </c>
      <c r="X102" s="7">
        <v>1</v>
      </c>
      <c r="Y102" s="7">
        <v>1</v>
      </c>
      <c r="Z102" s="7">
        <v>18</v>
      </c>
      <c r="AA102" s="7">
        <v>6</v>
      </c>
      <c r="AB102" s="7"/>
      <c r="AC102" s="12">
        <v>345000</v>
      </c>
      <c r="AD102" s="12">
        <v>0</v>
      </c>
      <c r="AE102" s="12"/>
      <c r="AF102" s="12">
        <v>345000</v>
      </c>
    </row>
    <row r="103" spans="1:32" ht="82.5">
      <c r="A103" s="178">
        <v>45179</v>
      </c>
      <c r="B103" s="7">
        <v>99</v>
      </c>
      <c r="C103" s="7" t="s">
        <v>364</v>
      </c>
      <c r="D103" s="7">
        <v>0</v>
      </c>
      <c r="E103" s="7">
        <v>0</v>
      </c>
      <c r="F103" s="7">
        <v>0</v>
      </c>
      <c r="G103" s="7">
        <v>0</v>
      </c>
      <c r="H103" s="7">
        <v>0</v>
      </c>
      <c r="I103" s="7">
        <v>0</v>
      </c>
      <c r="J103" s="7">
        <v>0</v>
      </c>
      <c r="K103" s="7">
        <v>0</v>
      </c>
      <c r="L103" s="9" t="s">
        <v>168</v>
      </c>
      <c r="M103" s="7" t="s">
        <v>803</v>
      </c>
      <c r="N103" s="10" t="s">
        <v>776</v>
      </c>
      <c r="O103" s="10" t="s">
        <v>540</v>
      </c>
      <c r="P103" s="10" t="s">
        <v>705</v>
      </c>
      <c r="Q103" s="10" t="s">
        <v>823</v>
      </c>
      <c r="R103" s="10" t="s">
        <v>804</v>
      </c>
      <c r="T103" s="7" t="s">
        <v>805</v>
      </c>
      <c r="U103" s="7" t="s">
        <v>227</v>
      </c>
      <c r="V103" s="7" t="s">
        <v>806</v>
      </c>
      <c r="W103" s="7">
        <v>56</v>
      </c>
      <c r="X103" s="7">
        <v>1</v>
      </c>
      <c r="Y103" s="7">
        <v>2</v>
      </c>
      <c r="Z103" s="7">
        <v>2</v>
      </c>
      <c r="AA103" s="7">
        <v>80</v>
      </c>
      <c r="AB103" s="7"/>
      <c r="AC103" s="12">
        <v>400000</v>
      </c>
      <c r="AD103" s="12">
        <v>0</v>
      </c>
      <c r="AE103" s="12"/>
      <c r="AF103" s="12">
        <v>400000</v>
      </c>
    </row>
    <row r="104" spans="1:32" ht="66">
      <c r="A104" s="178">
        <v>45201</v>
      </c>
      <c r="B104" s="7">
        <v>100</v>
      </c>
      <c r="C104" s="7" t="s">
        <v>364</v>
      </c>
      <c r="D104" s="7">
        <v>2</v>
      </c>
      <c r="E104" s="7">
        <v>36</v>
      </c>
      <c r="F104" s="7">
        <v>58</v>
      </c>
      <c r="G104" s="7">
        <v>0</v>
      </c>
      <c r="H104" s="7">
        <v>0</v>
      </c>
      <c r="I104" s="7">
        <v>0</v>
      </c>
      <c r="J104" s="7">
        <v>0</v>
      </c>
      <c r="K104" s="7">
        <v>0</v>
      </c>
      <c r="L104" s="9" t="s">
        <v>168</v>
      </c>
      <c r="M104" s="7" t="s">
        <v>807</v>
      </c>
      <c r="N104" s="10" t="s">
        <v>147</v>
      </c>
      <c r="O104" s="10" t="s">
        <v>808</v>
      </c>
      <c r="P104" s="10" t="s">
        <v>184</v>
      </c>
      <c r="Q104" s="10" t="s">
        <v>809</v>
      </c>
      <c r="R104" s="10" t="s">
        <v>810</v>
      </c>
      <c r="T104" s="7" t="s">
        <v>701</v>
      </c>
      <c r="U104" s="7" t="s">
        <v>811</v>
      </c>
      <c r="V104" s="7" t="s">
        <v>812</v>
      </c>
      <c r="W104" s="7">
        <v>33</v>
      </c>
      <c r="X104" s="7">
        <v>1</v>
      </c>
      <c r="Y104" s="7">
        <v>2</v>
      </c>
      <c r="Z104" s="7">
        <v>7</v>
      </c>
      <c r="AA104" s="7">
        <v>20</v>
      </c>
      <c r="AB104" s="7"/>
      <c r="AC104" s="12">
        <v>221000</v>
      </c>
      <c r="AD104" s="12">
        <v>0</v>
      </c>
      <c r="AE104" s="12"/>
      <c r="AF104" s="12">
        <v>221000</v>
      </c>
    </row>
    <row r="105" spans="1:32" ht="66">
      <c r="A105" s="178">
        <v>45201</v>
      </c>
      <c r="B105" s="7">
        <v>101</v>
      </c>
      <c r="C105" s="7" t="s">
        <v>364</v>
      </c>
      <c r="D105" s="7">
        <v>0</v>
      </c>
      <c r="E105" s="7">
        <v>0</v>
      </c>
      <c r="F105" s="7">
        <v>0</v>
      </c>
      <c r="G105" s="7">
        <v>0</v>
      </c>
      <c r="H105" s="7">
        <v>0</v>
      </c>
      <c r="I105" s="7">
        <v>0</v>
      </c>
      <c r="J105" s="7">
        <v>0</v>
      </c>
      <c r="K105" s="7">
        <v>0</v>
      </c>
      <c r="L105" s="9" t="s">
        <v>168</v>
      </c>
      <c r="M105" s="7" t="s">
        <v>813</v>
      </c>
      <c r="N105" s="10" t="s">
        <v>147</v>
      </c>
      <c r="O105" s="10" t="s">
        <v>814</v>
      </c>
      <c r="P105" s="10" t="s">
        <v>705</v>
      </c>
      <c r="Q105" s="10" t="s">
        <v>821</v>
      </c>
      <c r="R105" s="10" t="s">
        <v>815</v>
      </c>
      <c r="T105" s="7" t="s">
        <v>816</v>
      </c>
      <c r="U105" s="7" t="s">
        <v>275</v>
      </c>
      <c r="V105" s="7" t="s">
        <v>817</v>
      </c>
      <c r="W105" s="7">
        <v>44</v>
      </c>
      <c r="X105" s="7">
        <v>1</v>
      </c>
      <c r="Y105" s="7">
        <v>1</v>
      </c>
      <c r="Z105" s="7">
        <v>1</v>
      </c>
      <c r="AA105" s="7">
        <v>14</v>
      </c>
      <c r="AB105" s="7"/>
      <c r="AC105" s="12">
        <v>37800</v>
      </c>
      <c r="AD105" s="12">
        <v>0</v>
      </c>
      <c r="AE105" s="12"/>
      <c r="AF105" s="12">
        <v>37800</v>
      </c>
    </row>
    <row r="106" spans="1:32" ht="82.5">
      <c r="A106" s="178">
        <v>45201</v>
      </c>
      <c r="B106" s="7">
        <v>102</v>
      </c>
      <c r="C106" s="7" t="s">
        <v>364</v>
      </c>
      <c r="D106" s="7">
        <v>0</v>
      </c>
      <c r="E106" s="7">
        <v>0</v>
      </c>
      <c r="F106" s="7">
        <v>0</v>
      </c>
      <c r="G106" s="7">
        <v>0</v>
      </c>
      <c r="H106" s="7">
        <v>0</v>
      </c>
      <c r="I106" s="7">
        <v>0</v>
      </c>
      <c r="J106" s="7">
        <v>0</v>
      </c>
      <c r="K106" s="7">
        <v>0</v>
      </c>
      <c r="L106" s="9" t="s">
        <v>168</v>
      </c>
      <c r="M106" s="7" t="s">
        <v>818</v>
      </c>
      <c r="N106" s="10" t="s">
        <v>480</v>
      </c>
      <c r="O106" s="10" t="s">
        <v>635</v>
      </c>
      <c r="P106" s="10" t="s">
        <v>368</v>
      </c>
      <c r="Q106" s="10" t="s">
        <v>822</v>
      </c>
      <c r="R106" s="10" t="s">
        <v>819</v>
      </c>
      <c r="T106" s="7" t="s">
        <v>393</v>
      </c>
      <c r="U106" s="7" t="s">
        <v>227</v>
      </c>
      <c r="V106" s="7" t="s">
        <v>820</v>
      </c>
      <c r="W106" s="7">
        <v>45</v>
      </c>
      <c r="X106" s="7">
        <v>1</v>
      </c>
      <c r="Y106" s="7">
        <v>2</v>
      </c>
      <c r="Z106" s="7">
        <v>3</v>
      </c>
      <c r="AA106" s="7">
        <v>42</v>
      </c>
      <c r="AB106" s="7"/>
      <c r="AC106" s="12">
        <v>260000</v>
      </c>
      <c r="AD106" s="12">
        <v>0</v>
      </c>
      <c r="AE106" s="12"/>
      <c r="AF106" s="12">
        <v>260000</v>
      </c>
    </row>
    <row r="1048197" spans="14:14">
      <c r="N1048197" s="58"/>
    </row>
  </sheetData>
  <mergeCells count="40">
    <mergeCell ref="AZ2:BE2"/>
    <mergeCell ref="BE3:BE4"/>
    <mergeCell ref="AO2:AO3"/>
    <mergeCell ref="AP2:AP3"/>
    <mergeCell ref="AQ2:AQ3"/>
    <mergeCell ref="AR2:AR3"/>
    <mergeCell ref="AS2:AS3"/>
    <mergeCell ref="AT2:AT3"/>
    <mergeCell ref="AU2:AU3"/>
    <mergeCell ref="AV2:AV3"/>
    <mergeCell ref="AW2:AW3"/>
    <mergeCell ref="AX2:AX3"/>
    <mergeCell ref="AY2:AY3"/>
    <mergeCell ref="AN2:AN3"/>
    <mergeCell ref="Y2:Y3"/>
    <mergeCell ref="AJ2:AJ3"/>
    <mergeCell ref="AK2:AK3"/>
    <mergeCell ref="AL2:AL3"/>
    <mergeCell ref="AM2:AM3"/>
    <mergeCell ref="AC2:AF2"/>
    <mergeCell ref="AG2:AG3"/>
    <mergeCell ref="AH2:AH3"/>
    <mergeCell ref="AI2:AI3"/>
    <mergeCell ref="A2:A3"/>
    <mergeCell ref="B2:B3"/>
    <mergeCell ref="C2:C3"/>
    <mergeCell ref="D2:D3"/>
    <mergeCell ref="G2:G3"/>
    <mergeCell ref="F2:F3"/>
    <mergeCell ref="E2:E3"/>
    <mergeCell ref="N2:S2"/>
    <mergeCell ref="T2:W2"/>
    <mergeCell ref="X2:X3"/>
    <mergeCell ref="Z2:AB2"/>
    <mergeCell ref="H2:H3"/>
    <mergeCell ref="I2:I3"/>
    <mergeCell ref="J2:J3"/>
    <mergeCell ref="K2:K3"/>
    <mergeCell ref="L2:L3"/>
    <mergeCell ref="M2:M3"/>
  </mergeCells>
  <phoneticPr fontId="3"/>
  <conditionalFormatting sqref="C1:C1048576">
    <cfRule type="cellIs" dxfId="6" priority="8" operator="equal">
      <formula>"CUPAL枠（先端計測）"</formula>
    </cfRule>
  </conditionalFormatting>
  <conditionalFormatting sqref="Q1:Q1048576">
    <cfRule type="duplicateValues" dxfId="5" priority="6"/>
  </conditionalFormatting>
  <conditionalFormatting sqref="Q4:Q1048576">
    <cfRule type="duplicateValues" dxfId="4" priority="5"/>
  </conditionalFormatting>
  <conditionalFormatting sqref="Q5:Q1048576">
    <cfRule type="duplicateValues" dxfId="3" priority="10"/>
  </conditionalFormatting>
  <conditionalFormatting sqref="AC4:AC1048576">
    <cfRule type="cellIs" dxfId="2" priority="7" operator="greaterThan">
      <formula>1000000</formula>
    </cfRule>
  </conditionalFormatting>
  <conditionalFormatting sqref="AD5:AE64">
    <cfRule type="expression" dxfId="1" priority="2">
      <formula>$C5="CUPAL枠（先端計測）"</formula>
    </cfRule>
  </conditionalFormatting>
  <conditionalFormatting sqref="AF75">
    <cfRule type="cellIs" dxfId="0" priority="1" operator="greaterThan">
      <formula>1000000</formula>
    </cfRule>
  </conditionalFormatting>
  <dataValidations disablePrompts="1" count="1">
    <dataValidation type="list" allowBlank="1" showInputMessage="1" sqref="O5:O8" xr:uid="{6499CF83-B630-4656-BF75-04CA4B859930}">
      <formula1>INDIRECT(O4)</formula1>
    </dataValidation>
  </dataValidations>
  <hyperlinks>
    <hyperlink ref="R58" r:id="rId1" xr:uid="{64D06614-8A1C-4CFF-834C-71DD639D5F91}"/>
    <hyperlink ref="R59" r:id="rId2" xr:uid="{35977C25-D66E-4ABC-BC33-2A21298D35B6}"/>
    <hyperlink ref="R60" r:id="rId3" xr:uid="{BDD468E1-D0CC-4BEF-BFE2-0E2867E5E67B}"/>
    <hyperlink ref="R61" r:id="rId4" xr:uid="{8CD16515-B86A-445B-A030-BF76116CA9FD}"/>
    <hyperlink ref="R62" r:id="rId5" xr:uid="{D14E8C19-51F4-4B7C-B0A2-523209248D68}"/>
    <hyperlink ref="R63" r:id="rId6" xr:uid="{DD8B6FB5-C42C-474D-8575-8B4778249CDA}"/>
    <hyperlink ref="R64" r:id="rId7" xr:uid="{DA1952CF-5C44-4D76-A4D9-06D2C5ADD24C}"/>
    <hyperlink ref="R67" r:id="rId8" xr:uid="{1FC3797D-1AA9-44C5-8B38-DBE6E6D0AE2A}"/>
    <hyperlink ref="R70" r:id="rId9" xr:uid="{14278B95-F266-4079-A418-8C4DB2E1B4FE}"/>
    <hyperlink ref="R71" r:id="rId10" xr:uid="{2E80DA69-9611-4398-A71C-0DF6592EA602}"/>
    <hyperlink ref="R72" r:id="rId11" xr:uid="{F9CB40E4-BD3A-4708-9029-FBADF3B6CA0C}"/>
    <hyperlink ref="R74" r:id="rId12" xr:uid="{682C9629-2C9B-4DB9-8EAA-236649367391}"/>
    <hyperlink ref="R75" r:id="rId13" xr:uid="{B27C3DC5-1E89-48C4-B244-21FE018EFAE2}"/>
    <hyperlink ref="R80" r:id="rId14" xr:uid="{577C9E5B-A6EA-4F04-B9D1-132FA996D3FE}"/>
    <hyperlink ref="R81" r:id="rId15" xr:uid="{F5205E79-A393-4F3D-ACD3-A3D0885688B6}"/>
  </hyperlinks>
  <pageMargins left="0.7" right="0.7" top="0.75" bottom="0.75" header="0.3" footer="0.3"/>
  <drawing r:id="rId16"/>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成果報告書</vt:lpstr>
      <vt:lpstr>ドロップダウン</vt:lpstr>
      <vt:lpstr>申請一覧</vt:lpstr>
      <vt:lpstr>成果報告書!Print_Area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MORI Toshiyuki</cp:lastModifiedBy>
  <cp:lastPrinted>2021-01-12T06:38:14Z</cp:lastPrinted>
  <dcterms:created xsi:type="dcterms:W3CDTF">2014-03-11T05:28:50Z</dcterms:created>
  <dcterms:modified xsi:type="dcterms:W3CDTF">2024-01-11T23:18:30Z</dcterms:modified>
</cp:coreProperties>
</file>